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a - příprava území" sheetId="2" r:id="rId2"/>
    <sheet name="b - návrh" sheetId="3" r:id="rId3"/>
    <sheet name="E - Vedlejší a ostatní ná...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'a - příprava území'!$C$124:$K$300</definedName>
    <definedName name="_xlnm.Print_Area" localSheetId="1">'a - příprava území'!$C$4:$J$76,'a - příprava území'!$C$82:$J$104,'a - příprava území'!$C$110:$K$300</definedName>
    <definedName name="_xlnm.Print_Titles" localSheetId="1">'a - příprava území'!$124:$124</definedName>
    <definedName name="_xlnm._FilterDatabase" localSheetId="2" hidden="1">'b - návrh'!$C$127:$K$741</definedName>
    <definedName name="_xlnm.Print_Area" localSheetId="2">'b - návrh'!$C$4:$J$76,'b - návrh'!$C$82:$J$107,'b - návrh'!$C$113:$K$741</definedName>
    <definedName name="_xlnm.Print_Titles" localSheetId="2">'b - návrh'!$127:$127</definedName>
    <definedName name="_xlnm._FilterDatabase" localSheetId="3" hidden="1">'E - Vedlejší a ostatní ná...'!$C$121:$K$147</definedName>
    <definedName name="_xlnm.Print_Area" localSheetId="3">'E - Vedlejší a ostatní ná...'!$C$4:$J$76,'E - Vedlejší a ostatní ná...'!$C$82:$J$103,'E - Vedlejší a ostatní ná...'!$C$109:$K$147</definedName>
    <definedName name="_xlnm.Print_Titles" localSheetId="3">'E - Vedlejší a ostatní ná...'!$121:$121</definedName>
  </definedNames>
  <calcPr/>
</workbook>
</file>

<file path=xl/calcChain.xml><?xml version="1.0" encoding="utf-8"?>
<calcChain xmlns="http://schemas.openxmlformats.org/spreadsheetml/2006/main">
  <c i="4" r="J37"/>
  <c r="J36"/>
  <c i="1" r="AY98"/>
  <c i="4" r="J35"/>
  <c i="1" r="AX98"/>
  <c i="4" r="BI147"/>
  <c r="BH147"/>
  <c r="BG147"/>
  <c r="BF147"/>
  <c r="T147"/>
  <c r="T146"/>
  <c r="R147"/>
  <c r="R146"/>
  <c r="P147"/>
  <c r="P146"/>
  <c r="BK147"/>
  <c r="BK146"/>
  <c r="J146"/>
  <c r="J147"/>
  <c r="BE147"/>
  <c r="J102"/>
  <c r="BI142"/>
  <c r="BH142"/>
  <c r="BG142"/>
  <c r="BF142"/>
  <c r="T142"/>
  <c r="T141"/>
  <c r="R142"/>
  <c r="R141"/>
  <c r="P142"/>
  <c r="P141"/>
  <c r="BK142"/>
  <c r="BK141"/>
  <c r="J141"/>
  <c r="J142"/>
  <c r="BE142"/>
  <c r="J101"/>
  <c r="BI140"/>
  <c r="BH140"/>
  <c r="BG140"/>
  <c r="BF140"/>
  <c r="T140"/>
  <c r="T139"/>
  <c r="R140"/>
  <c r="R139"/>
  <c r="P140"/>
  <c r="P139"/>
  <c r="BK140"/>
  <c r="BK139"/>
  <c r="J139"/>
  <c r="J140"/>
  <c r="BE140"/>
  <c r="J100"/>
  <c r="BI135"/>
  <c r="BH135"/>
  <c r="BG135"/>
  <c r="BF135"/>
  <c r="T135"/>
  <c r="R135"/>
  <c r="P135"/>
  <c r="BK135"/>
  <c r="J135"/>
  <c r="BE135"/>
  <c r="BI131"/>
  <c r="BH131"/>
  <c r="BG131"/>
  <c r="BF131"/>
  <c r="T131"/>
  <c r="T130"/>
  <c r="R131"/>
  <c r="R130"/>
  <c r="P131"/>
  <c r="P130"/>
  <c r="BK131"/>
  <c r="BK130"/>
  <c r="J130"/>
  <c r="J131"/>
  <c r="BE131"/>
  <c r="J99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F37"/>
  <c i="1" r="BD98"/>
  <c i="4" r="BH125"/>
  <c r="F36"/>
  <c i="1" r="BC98"/>
  <c i="4" r="BG125"/>
  <c r="F35"/>
  <c i="1" r="BB98"/>
  <c i="4" r="BF125"/>
  <c r="J34"/>
  <c i="1" r="AW98"/>
  <c i="4" r="F34"/>
  <c i="1" r="BA98"/>
  <c i="4" r="T125"/>
  <c r="T124"/>
  <c r="T123"/>
  <c r="T122"/>
  <c r="R125"/>
  <c r="R124"/>
  <c r="R123"/>
  <c r="R122"/>
  <c r="P125"/>
  <c r="P124"/>
  <c r="P123"/>
  <c r="P122"/>
  <c i="1" r="AU98"/>
  <c i="4" r="BK125"/>
  <c r="BK124"/>
  <c r="J124"/>
  <c r="BK123"/>
  <c r="J123"/>
  <c r="BK122"/>
  <c r="J122"/>
  <c r="J96"/>
  <c r="J30"/>
  <c i="1" r="AG98"/>
  <c i="4" r="J125"/>
  <c r="BE125"/>
  <c r="J33"/>
  <c i="1" r="AV98"/>
  <c i="4" r="F33"/>
  <c i="1" r="AZ98"/>
  <c i="4" r="J98"/>
  <c r="J97"/>
  <c r="J119"/>
  <c r="J118"/>
  <c r="F116"/>
  <c r="E114"/>
  <c r="J92"/>
  <c r="J91"/>
  <c r="F89"/>
  <c r="E87"/>
  <c r="J39"/>
  <c r="J18"/>
  <c r="E18"/>
  <c r="F119"/>
  <c r="F92"/>
  <c r="J17"/>
  <c r="J15"/>
  <c r="E15"/>
  <c r="F118"/>
  <c r="F91"/>
  <c r="J14"/>
  <c r="J12"/>
  <c r="J116"/>
  <c r="J89"/>
  <c r="E7"/>
  <c r="E112"/>
  <c r="E85"/>
  <c i="3" r="J39"/>
  <c r="J38"/>
  <c i="1" r="AY97"/>
  <c i="3" r="J37"/>
  <c i="1" r="AX97"/>
  <c i="3" r="BI741"/>
  <c r="BH741"/>
  <c r="BG741"/>
  <c r="BF741"/>
  <c r="T741"/>
  <c r="R741"/>
  <c r="P741"/>
  <c r="BK741"/>
  <c r="J741"/>
  <c r="BE741"/>
  <c r="BI740"/>
  <c r="BH740"/>
  <c r="BG740"/>
  <c r="BF740"/>
  <c r="T740"/>
  <c r="T739"/>
  <c r="R740"/>
  <c r="R739"/>
  <c r="P740"/>
  <c r="P739"/>
  <c r="BK740"/>
  <c r="BK739"/>
  <c r="J739"/>
  <c r="J740"/>
  <c r="BE740"/>
  <c r="J106"/>
  <c r="BI735"/>
  <c r="BH735"/>
  <c r="BG735"/>
  <c r="BF735"/>
  <c r="T735"/>
  <c r="R735"/>
  <c r="P735"/>
  <c r="BK735"/>
  <c r="J735"/>
  <c r="BE735"/>
  <c r="BI731"/>
  <c r="BH731"/>
  <c r="BG731"/>
  <c r="BF731"/>
  <c r="T731"/>
  <c r="R731"/>
  <c r="P731"/>
  <c r="BK731"/>
  <c r="J731"/>
  <c r="BE731"/>
  <c r="BI727"/>
  <c r="BH727"/>
  <c r="BG727"/>
  <c r="BF727"/>
  <c r="T727"/>
  <c r="R727"/>
  <c r="P727"/>
  <c r="BK727"/>
  <c r="J727"/>
  <c r="BE727"/>
  <c r="BI723"/>
  <c r="BH723"/>
  <c r="BG723"/>
  <c r="BF723"/>
  <c r="T723"/>
  <c r="R723"/>
  <c r="P723"/>
  <c r="BK723"/>
  <c r="J723"/>
  <c r="BE723"/>
  <c r="BI719"/>
  <c r="BH719"/>
  <c r="BG719"/>
  <c r="BF719"/>
  <c r="T719"/>
  <c r="R719"/>
  <c r="P719"/>
  <c r="BK719"/>
  <c r="J719"/>
  <c r="BE719"/>
  <c r="BI715"/>
  <c r="BH715"/>
  <c r="BG715"/>
  <c r="BF715"/>
  <c r="T715"/>
  <c r="R715"/>
  <c r="P715"/>
  <c r="BK715"/>
  <c r="J715"/>
  <c r="BE715"/>
  <c r="BI711"/>
  <c r="BH711"/>
  <c r="BG711"/>
  <c r="BF711"/>
  <c r="T711"/>
  <c r="R711"/>
  <c r="P711"/>
  <c r="BK711"/>
  <c r="J711"/>
  <c r="BE711"/>
  <c r="BI707"/>
  <c r="BH707"/>
  <c r="BG707"/>
  <c r="BF707"/>
  <c r="T707"/>
  <c r="R707"/>
  <c r="P707"/>
  <c r="BK707"/>
  <c r="J707"/>
  <c r="BE707"/>
  <c r="BI703"/>
  <c r="BH703"/>
  <c r="BG703"/>
  <c r="BF703"/>
  <c r="T703"/>
  <c r="R703"/>
  <c r="P703"/>
  <c r="BK703"/>
  <c r="J703"/>
  <c r="BE703"/>
  <c r="BI699"/>
  <c r="BH699"/>
  <c r="BG699"/>
  <c r="BF699"/>
  <c r="T699"/>
  <c r="R699"/>
  <c r="P699"/>
  <c r="BK699"/>
  <c r="J699"/>
  <c r="BE699"/>
  <c r="BI695"/>
  <c r="BH695"/>
  <c r="BG695"/>
  <c r="BF695"/>
  <c r="T695"/>
  <c r="R695"/>
  <c r="P695"/>
  <c r="BK695"/>
  <c r="J695"/>
  <c r="BE695"/>
  <c r="BI691"/>
  <c r="BH691"/>
  <c r="BG691"/>
  <c r="BF691"/>
  <c r="T691"/>
  <c r="R691"/>
  <c r="P691"/>
  <c r="BK691"/>
  <c r="J691"/>
  <c r="BE691"/>
  <c r="BI687"/>
  <c r="BH687"/>
  <c r="BG687"/>
  <c r="BF687"/>
  <c r="T687"/>
  <c r="R687"/>
  <c r="P687"/>
  <c r="BK687"/>
  <c r="J687"/>
  <c r="BE687"/>
  <c r="BI683"/>
  <c r="BH683"/>
  <c r="BG683"/>
  <c r="BF683"/>
  <c r="T683"/>
  <c r="R683"/>
  <c r="P683"/>
  <c r="BK683"/>
  <c r="J683"/>
  <c r="BE683"/>
  <c r="BI679"/>
  <c r="BH679"/>
  <c r="BG679"/>
  <c r="BF679"/>
  <c r="T679"/>
  <c r="R679"/>
  <c r="P679"/>
  <c r="BK679"/>
  <c r="J679"/>
  <c r="BE679"/>
  <c r="BI675"/>
  <c r="BH675"/>
  <c r="BG675"/>
  <c r="BF675"/>
  <c r="T675"/>
  <c r="R675"/>
  <c r="P675"/>
  <c r="BK675"/>
  <c r="J675"/>
  <c r="BE675"/>
  <c r="BI671"/>
  <c r="BH671"/>
  <c r="BG671"/>
  <c r="BF671"/>
  <c r="T671"/>
  <c r="R671"/>
  <c r="P671"/>
  <c r="BK671"/>
  <c r="J671"/>
  <c r="BE671"/>
  <c r="BI667"/>
  <c r="BH667"/>
  <c r="BG667"/>
  <c r="BF667"/>
  <c r="T667"/>
  <c r="R667"/>
  <c r="P667"/>
  <c r="BK667"/>
  <c r="J667"/>
  <c r="BE667"/>
  <c r="BI663"/>
  <c r="BH663"/>
  <c r="BG663"/>
  <c r="BF663"/>
  <c r="T663"/>
  <c r="R663"/>
  <c r="P663"/>
  <c r="BK663"/>
  <c r="J663"/>
  <c r="BE663"/>
  <c r="BI659"/>
  <c r="BH659"/>
  <c r="BG659"/>
  <c r="BF659"/>
  <c r="T659"/>
  <c r="R659"/>
  <c r="P659"/>
  <c r="BK659"/>
  <c r="J659"/>
  <c r="BE659"/>
  <c r="BI655"/>
  <c r="BH655"/>
  <c r="BG655"/>
  <c r="BF655"/>
  <c r="T655"/>
  <c r="R655"/>
  <c r="P655"/>
  <c r="BK655"/>
  <c r="J655"/>
  <c r="BE655"/>
  <c r="BI651"/>
  <c r="BH651"/>
  <c r="BG651"/>
  <c r="BF651"/>
  <c r="T651"/>
  <c r="R651"/>
  <c r="P651"/>
  <c r="BK651"/>
  <c r="J651"/>
  <c r="BE651"/>
  <c r="BI647"/>
  <c r="BH647"/>
  <c r="BG647"/>
  <c r="BF647"/>
  <c r="T647"/>
  <c r="R647"/>
  <c r="P647"/>
  <c r="BK647"/>
  <c r="J647"/>
  <c r="BE647"/>
  <c r="BI643"/>
  <c r="BH643"/>
  <c r="BG643"/>
  <c r="BF643"/>
  <c r="T643"/>
  <c r="R643"/>
  <c r="P643"/>
  <c r="BK643"/>
  <c r="J643"/>
  <c r="BE643"/>
  <c r="BI639"/>
  <c r="BH639"/>
  <c r="BG639"/>
  <c r="BF639"/>
  <c r="T639"/>
  <c r="R639"/>
  <c r="P639"/>
  <c r="BK639"/>
  <c r="J639"/>
  <c r="BE639"/>
  <c r="BI635"/>
  <c r="BH635"/>
  <c r="BG635"/>
  <c r="BF635"/>
  <c r="T635"/>
  <c r="R635"/>
  <c r="P635"/>
  <c r="BK635"/>
  <c r="J635"/>
  <c r="BE635"/>
  <c r="BI631"/>
  <c r="BH631"/>
  <c r="BG631"/>
  <c r="BF631"/>
  <c r="T631"/>
  <c r="R631"/>
  <c r="P631"/>
  <c r="BK631"/>
  <c r="J631"/>
  <c r="BE631"/>
  <c r="BI627"/>
  <c r="BH627"/>
  <c r="BG627"/>
  <c r="BF627"/>
  <c r="T627"/>
  <c r="R627"/>
  <c r="P627"/>
  <c r="BK627"/>
  <c r="J627"/>
  <c r="BE627"/>
  <c r="BI623"/>
  <c r="BH623"/>
  <c r="BG623"/>
  <c r="BF623"/>
  <c r="T623"/>
  <c r="R623"/>
  <c r="P623"/>
  <c r="BK623"/>
  <c r="J623"/>
  <c r="BE623"/>
  <c r="BI619"/>
  <c r="BH619"/>
  <c r="BG619"/>
  <c r="BF619"/>
  <c r="T619"/>
  <c r="R619"/>
  <c r="P619"/>
  <c r="BK619"/>
  <c r="J619"/>
  <c r="BE619"/>
  <c r="BI615"/>
  <c r="BH615"/>
  <c r="BG615"/>
  <c r="BF615"/>
  <c r="T615"/>
  <c r="R615"/>
  <c r="P615"/>
  <c r="BK615"/>
  <c r="J615"/>
  <c r="BE615"/>
  <c r="BI611"/>
  <c r="BH611"/>
  <c r="BG611"/>
  <c r="BF611"/>
  <c r="T611"/>
  <c r="R611"/>
  <c r="P611"/>
  <c r="BK611"/>
  <c r="J611"/>
  <c r="BE611"/>
  <c r="BI607"/>
  <c r="BH607"/>
  <c r="BG607"/>
  <c r="BF607"/>
  <c r="T607"/>
  <c r="R607"/>
  <c r="P607"/>
  <c r="BK607"/>
  <c r="J607"/>
  <c r="BE607"/>
  <c r="BI603"/>
  <c r="BH603"/>
  <c r="BG603"/>
  <c r="BF603"/>
  <c r="T603"/>
  <c r="R603"/>
  <c r="P603"/>
  <c r="BK603"/>
  <c r="J603"/>
  <c r="BE603"/>
  <c r="BI599"/>
  <c r="BH599"/>
  <c r="BG599"/>
  <c r="BF599"/>
  <c r="T599"/>
  <c r="R599"/>
  <c r="P599"/>
  <c r="BK599"/>
  <c r="J599"/>
  <c r="BE599"/>
  <c r="BI595"/>
  <c r="BH595"/>
  <c r="BG595"/>
  <c r="BF595"/>
  <c r="T595"/>
  <c r="T594"/>
  <c r="R595"/>
  <c r="R594"/>
  <c r="P595"/>
  <c r="P594"/>
  <c r="BK595"/>
  <c r="BK594"/>
  <c r="J594"/>
  <c r="J595"/>
  <c r="BE595"/>
  <c r="J105"/>
  <c r="BI590"/>
  <c r="BH590"/>
  <c r="BG590"/>
  <c r="BF590"/>
  <c r="T590"/>
  <c r="R590"/>
  <c r="P590"/>
  <c r="BK590"/>
  <c r="J590"/>
  <c r="BE590"/>
  <c r="BI589"/>
  <c r="BH589"/>
  <c r="BG589"/>
  <c r="BF589"/>
  <c r="T589"/>
  <c r="R589"/>
  <c r="P589"/>
  <c r="BK589"/>
  <c r="J589"/>
  <c r="BE589"/>
  <c r="BI588"/>
  <c r="BH588"/>
  <c r="BG588"/>
  <c r="BF588"/>
  <c r="T588"/>
  <c r="R588"/>
  <c r="P588"/>
  <c r="BK588"/>
  <c r="J588"/>
  <c r="BE588"/>
  <c r="BI587"/>
  <c r="BH587"/>
  <c r="BG587"/>
  <c r="BF587"/>
  <c r="T587"/>
  <c r="T586"/>
  <c r="R587"/>
  <c r="R586"/>
  <c r="P587"/>
  <c r="P586"/>
  <c r="BK587"/>
  <c r="BK586"/>
  <c r="J586"/>
  <c r="J587"/>
  <c r="BE587"/>
  <c r="J104"/>
  <c r="BI582"/>
  <c r="BH582"/>
  <c r="BG582"/>
  <c r="BF582"/>
  <c r="T582"/>
  <c r="R582"/>
  <c r="P582"/>
  <c r="BK582"/>
  <c r="J582"/>
  <c r="BE582"/>
  <c r="BI578"/>
  <c r="BH578"/>
  <c r="BG578"/>
  <c r="BF578"/>
  <c r="T578"/>
  <c r="R578"/>
  <c r="P578"/>
  <c r="BK578"/>
  <c r="J578"/>
  <c r="BE578"/>
  <c r="BI574"/>
  <c r="BH574"/>
  <c r="BG574"/>
  <c r="BF574"/>
  <c r="T574"/>
  <c r="R574"/>
  <c r="P574"/>
  <c r="BK574"/>
  <c r="J574"/>
  <c r="BE574"/>
  <c r="BI570"/>
  <c r="BH570"/>
  <c r="BG570"/>
  <c r="BF570"/>
  <c r="T570"/>
  <c r="R570"/>
  <c r="P570"/>
  <c r="BK570"/>
  <c r="J570"/>
  <c r="BE570"/>
  <c r="BI566"/>
  <c r="BH566"/>
  <c r="BG566"/>
  <c r="BF566"/>
  <c r="T566"/>
  <c r="R566"/>
  <c r="P566"/>
  <c r="BK566"/>
  <c r="J566"/>
  <c r="BE566"/>
  <c r="BI562"/>
  <c r="BH562"/>
  <c r="BG562"/>
  <c r="BF562"/>
  <c r="T562"/>
  <c r="R562"/>
  <c r="P562"/>
  <c r="BK562"/>
  <c r="J562"/>
  <c r="BE562"/>
  <c r="BI558"/>
  <c r="BH558"/>
  <c r="BG558"/>
  <c r="BF558"/>
  <c r="T558"/>
  <c r="R558"/>
  <c r="P558"/>
  <c r="BK558"/>
  <c r="J558"/>
  <c r="BE558"/>
  <c r="BI554"/>
  <c r="BH554"/>
  <c r="BG554"/>
  <c r="BF554"/>
  <c r="T554"/>
  <c r="R554"/>
  <c r="P554"/>
  <c r="BK554"/>
  <c r="J554"/>
  <c r="BE554"/>
  <c r="BI550"/>
  <c r="BH550"/>
  <c r="BG550"/>
  <c r="BF550"/>
  <c r="T550"/>
  <c r="R550"/>
  <c r="P550"/>
  <c r="BK550"/>
  <c r="J550"/>
  <c r="BE550"/>
  <c r="BI546"/>
  <c r="BH546"/>
  <c r="BG546"/>
  <c r="BF546"/>
  <c r="T546"/>
  <c r="R546"/>
  <c r="P546"/>
  <c r="BK546"/>
  <c r="J546"/>
  <c r="BE546"/>
  <c r="BI542"/>
  <c r="BH542"/>
  <c r="BG542"/>
  <c r="BF542"/>
  <c r="T542"/>
  <c r="R542"/>
  <c r="P542"/>
  <c r="BK542"/>
  <c r="J542"/>
  <c r="BE542"/>
  <c r="BI538"/>
  <c r="BH538"/>
  <c r="BG538"/>
  <c r="BF538"/>
  <c r="T538"/>
  <c r="R538"/>
  <c r="P538"/>
  <c r="BK538"/>
  <c r="J538"/>
  <c r="BE538"/>
  <c r="BI534"/>
  <c r="BH534"/>
  <c r="BG534"/>
  <c r="BF534"/>
  <c r="T534"/>
  <c r="R534"/>
  <c r="P534"/>
  <c r="BK534"/>
  <c r="J534"/>
  <c r="BE534"/>
  <c r="BI530"/>
  <c r="BH530"/>
  <c r="BG530"/>
  <c r="BF530"/>
  <c r="T530"/>
  <c r="R530"/>
  <c r="P530"/>
  <c r="BK530"/>
  <c r="J530"/>
  <c r="BE530"/>
  <c r="BI526"/>
  <c r="BH526"/>
  <c r="BG526"/>
  <c r="BF526"/>
  <c r="T526"/>
  <c r="R526"/>
  <c r="P526"/>
  <c r="BK526"/>
  <c r="J526"/>
  <c r="BE526"/>
  <c r="BI522"/>
  <c r="BH522"/>
  <c r="BG522"/>
  <c r="BF522"/>
  <c r="T522"/>
  <c r="R522"/>
  <c r="P522"/>
  <c r="BK522"/>
  <c r="J522"/>
  <c r="BE522"/>
  <c r="BI518"/>
  <c r="BH518"/>
  <c r="BG518"/>
  <c r="BF518"/>
  <c r="T518"/>
  <c r="R518"/>
  <c r="P518"/>
  <c r="BK518"/>
  <c r="J518"/>
  <c r="BE518"/>
  <c r="BI514"/>
  <c r="BH514"/>
  <c r="BG514"/>
  <c r="BF514"/>
  <c r="T514"/>
  <c r="R514"/>
  <c r="P514"/>
  <c r="BK514"/>
  <c r="J514"/>
  <c r="BE514"/>
  <c r="BI510"/>
  <c r="BH510"/>
  <c r="BG510"/>
  <c r="BF510"/>
  <c r="T510"/>
  <c r="R510"/>
  <c r="P510"/>
  <c r="BK510"/>
  <c r="J510"/>
  <c r="BE510"/>
  <c r="BI506"/>
  <c r="BH506"/>
  <c r="BG506"/>
  <c r="BF506"/>
  <c r="T506"/>
  <c r="R506"/>
  <c r="P506"/>
  <c r="BK506"/>
  <c r="J506"/>
  <c r="BE506"/>
  <c r="BI502"/>
  <c r="BH502"/>
  <c r="BG502"/>
  <c r="BF502"/>
  <c r="T502"/>
  <c r="R502"/>
  <c r="P502"/>
  <c r="BK502"/>
  <c r="J502"/>
  <c r="BE502"/>
  <c r="BI498"/>
  <c r="BH498"/>
  <c r="BG498"/>
  <c r="BF498"/>
  <c r="T498"/>
  <c r="R498"/>
  <c r="P498"/>
  <c r="BK498"/>
  <c r="J498"/>
  <c r="BE498"/>
  <c r="BI494"/>
  <c r="BH494"/>
  <c r="BG494"/>
  <c r="BF494"/>
  <c r="T494"/>
  <c r="R494"/>
  <c r="P494"/>
  <c r="BK494"/>
  <c r="J494"/>
  <c r="BE494"/>
  <c r="BI490"/>
  <c r="BH490"/>
  <c r="BG490"/>
  <c r="BF490"/>
  <c r="T490"/>
  <c r="R490"/>
  <c r="P490"/>
  <c r="BK490"/>
  <c r="J490"/>
  <c r="BE490"/>
  <c r="BI486"/>
  <c r="BH486"/>
  <c r="BG486"/>
  <c r="BF486"/>
  <c r="T486"/>
  <c r="R486"/>
  <c r="P486"/>
  <c r="BK486"/>
  <c r="J486"/>
  <c r="BE486"/>
  <c r="BI482"/>
  <c r="BH482"/>
  <c r="BG482"/>
  <c r="BF482"/>
  <c r="T482"/>
  <c r="R482"/>
  <c r="P482"/>
  <c r="BK482"/>
  <c r="J482"/>
  <c r="BE482"/>
  <c r="BI478"/>
  <c r="BH478"/>
  <c r="BG478"/>
  <c r="BF478"/>
  <c r="T478"/>
  <c r="R478"/>
  <c r="P478"/>
  <c r="BK478"/>
  <c r="J478"/>
  <c r="BE478"/>
  <c r="BI474"/>
  <c r="BH474"/>
  <c r="BG474"/>
  <c r="BF474"/>
  <c r="T474"/>
  <c r="R474"/>
  <c r="P474"/>
  <c r="BK474"/>
  <c r="J474"/>
  <c r="BE474"/>
  <c r="BI470"/>
  <c r="BH470"/>
  <c r="BG470"/>
  <c r="BF470"/>
  <c r="T470"/>
  <c r="R470"/>
  <c r="P470"/>
  <c r="BK470"/>
  <c r="J470"/>
  <c r="BE470"/>
  <c r="BI466"/>
  <c r="BH466"/>
  <c r="BG466"/>
  <c r="BF466"/>
  <c r="T466"/>
  <c r="R466"/>
  <c r="P466"/>
  <c r="BK466"/>
  <c r="J466"/>
  <c r="BE466"/>
  <c r="BI462"/>
  <c r="BH462"/>
  <c r="BG462"/>
  <c r="BF462"/>
  <c r="T462"/>
  <c r="R462"/>
  <c r="P462"/>
  <c r="BK462"/>
  <c r="J462"/>
  <c r="BE462"/>
  <c r="BI458"/>
  <c r="BH458"/>
  <c r="BG458"/>
  <c r="BF458"/>
  <c r="T458"/>
  <c r="R458"/>
  <c r="P458"/>
  <c r="BK458"/>
  <c r="J458"/>
  <c r="BE458"/>
  <c r="BI454"/>
  <c r="BH454"/>
  <c r="BG454"/>
  <c r="BF454"/>
  <c r="T454"/>
  <c r="R454"/>
  <c r="P454"/>
  <c r="BK454"/>
  <c r="J454"/>
  <c r="BE454"/>
  <c r="BI450"/>
  <c r="BH450"/>
  <c r="BG450"/>
  <c r="BF450"/>
  <c r="T450"/>
  <c r="R450"/>
  <c r="P450"/>
  <c r="BK450"/>
  <c r="J450"/>
  <c r="BE450"/>
  <c r="BI446"/>
  <c r="BH446"/>
  <c r="BG446"/>
  <c r="BF446"/>
  <c r="T446"/>
  <c r="R446"/>
  <c r="P446"/>
  <c r="BK446"/>
  <c r="J446"/>
  <c r="BE446"/>
  <c r="BI442"/>
  <c r="BH442"/>
  <c r="BG442"/>
  <c r="BF442"/>
  <c r="T442"/>
  <c r="R442"/>
  <c r="P442"/>
  <c r="BK442"/>
  <c r="J442"/>
  <c r="BE442"/>
  <c r="BI438"/>
  <c r="BH438"/>
  <c r="BG438"/>
  <c r="BF438"/>
  <c r="T438"/>
  <c r="R438"/>
  <c r="P438"/>
  <c r="BK438"/>
  <c r="J438"/>
  <c r="BE438"/>
  <c r="BI434"/>
  <c r="BH434"/>
  <c r="BG434"/>
  <c r="BF434"/>
  <c r="T434"/>
  <c r="R434"/>
  <c r="P434"/>
  <c r="BK434"/>
  <c r="J434"/>
  <c r="BE434"/>
  <c r="BI430"/>
  <c r="BH430"/>
  <c r="BG430"/>
  <c r="BF430"/>
  <c r="T430"/>
  <c r="R430"/>
  <c r="P430"/>
  <c r="BK430"/>
  <c r="J430"/>
  <c r="BE430"/>
  <c r="BI426"/>
  <c r="BH426"/>
  <c r="BG426"/>
  <c r="BF426"/>
  <c r="T426"/>
  <c r="R426"/>
  <c r="P426"/>
  <c r="BK426"/>
  <c r="J426"/>
  <c r="BE426"/>
  <c r="BI422"/>
  <c r="BH422"/>
  <c r="BG422"/>
  <c r="BF422"/>
  <c r="T422"/>
  <c r="R422"/>
  <c r="P422"/>
  <c r="BK422"/>
  <c r="J422"/>
  <c r="BE422"/>
  <c r="BI418"/>
  <c r="BH418"/>
  <c r="BG418"/>
  <c r="BF418"/>
  <c r="T418"/>
  <c r="R418"/>
  <c r="P418"/>
  <c r="BK418"/>
  <c r="J418"/>
  <c r="BE418"/>
  <c r="BI414"/>
  <c r="BH414"/>
  <c r="BG414"/>
  <c r="BF414"/>
  <c r="T414"/>
  <c r="R414"/>
  <c r="P414"/>
  <c r="BK414"/>
  <c r="J414"/>
  <c r="BE414"/>
  <c r="BI410"/>
  <c r="BH410"/>
  <c r="BG410"/>
  <c r="BF410"/>
  <c r="T410"/>
  <c r="R410"/>
  <c r="P410"/>
  <c r="BK410"/>
  <c r="J410"/>
  <c r="BE410"/>
  <c r="BI406"/>
  <c r="BH406"/>
  <c r="BG406"/>
  <c r="BF406"/>
  <c r="T406"/>
  <c r="R406"/>
  <c r="P406"/>
  <c r="BK406"/>
  <c r="J406"/>
  <c r="BE406"/>
  <c r="BI402"/>
  <c r="BH402"/>
  <c r="BG402"/>
  <c r="BF402"/>
  <c r="T402"/>
  <c r="R402"/>
  <c r="P402"/>
  <c r="BK402"/>
  <c r="J402"/>
  <c r="BE402"/>
  <c r="BI398"/>
  <c r="BH398"/>
  <c r="BG398"/>
  <c r="BF398"/>
  <c r="T398"/>
  <c r="R398"/>
  <c r="P398"/>
  <c r="BK398"/>
  <c r="J398"/>
  <c r="BE398"/>
  <c r="BI394"/>
  <c r="BH394"/>
  <c r="BG394"/>
  <c r="BF394"/>
  <c r="T394"/>
  <c r="R394"/>
  <c r="P394"/>
  <c r="BK394"/>
  <c r="J394"/>
  <c r="BE394"/>
  <c r="BI390"/>
  <c r="BH390"/>
  <c r="BG390"/>
  <c r="BF390"/>
  <c r="T390"/>
  <c r="R390"/>
  <c r="P390"/>
  <c r="BK390"/>
  <c r="J390"/>
  <c r="BE390"/>
  <c r="BI386"/>
  <c r="BH386"/>
  <c r="BG386"/>
  <c r="BF386"/>
  <c r="T386"/>
  <c r="T385"/>
  <c r="R386"/>
  <c r="R385"/>
  <c r="P386"/>
  <c r="P385"/>
  <c r="BK386"/>
  <c r="BK385"/>
  <c r="J385"/>
  <c r="J386"/>
  <c r="BE386"/>
  <c r="J103"/>
  <c r="BI381"/>
  <c r="BH381"/>
  <c r="BG381"/>
  <c r="BF381"/>
  <c r="T381"/>
  <c r="R381"/>
  <c r="P381"/>
  <c r="BK381"/>
  <c r="J381"/>
  <c r="BE381"/>
  <c r="BI377"/>
  <c r="BH377"/>
  <c r="BG377"/>
  <c r="BF377"/>
  <c r="T377"/>
  <c r="R377"/>
  <c r="P377"/>
  <c r="BK377"/>
  <c r="J377"/>
  <c r="BE377"/>
  <c r="BI373"/>
  <c r="BH373"/>
  <c r="BG373"/>
  <c r="BF373"/>
  <c r="T373"/>
  <c r="R373"/>
  <c r="P373"/>
  <c r="BK373"/>
  <c r="J373"/>
  <c r="BE373"/>
  <c r="BI369"/>
  <c r="BH369"/>
  <c r="BG369"/>
  <c r="BF369"/>
  <c r="T369"/>
  <c r="R369"/>
  <c r="P369"/>
  <c r="BK369"/>
  <c r="J369"/>
  <c r="BE369"/>
  <c r="BI365"/>
  <c r="BH365"/>
  <c r="BG365"/>
  <c r="BF365"/>
  <c r="T365"/>
  <c r="R365"/>
  <c r="P365"/>
  <c r="BK365"/>
  <c r="J365"/>
  <c r="BE365"/>
  <c r="BI361"/>
  <c r="BH361"/>
  <c r="BG361"/>
  <c r="BF361"/>
  <c r="T361"/>
  <c r="R361"/>
  <c r="P361"/>
  <c r="BK361"/>
  <c r="J361"/>
  <c r="BE361"/>
  <c r="BI357"/>
  <c r="BH357"/>
  <c r="BG357"/>
  <c r="BF357"/>
  <c r="T357"/>
  <c r="R357"/>
  <c r="P357"/>
  <c r="BK357"/>
  <c r="J357"/>
  <c r="BE357"/>
  <c r="BI353"/>
  <c r="BH353"/>
  <c r="BG353"/>
  <c r="BF353"/>
  <c r="T353"/>
  <c r="R353"/>
  <c r="P353"/>
  <c r="BK353"/>
  <c r="J353"/>
  <c r="BE353"/>
  <c r="BI349"/>
  <c r="BH349"/>
  <c r="BG349"/>
  <c r="BF349"/>
  <c r="T349"/>
  <c r="R349"/>
  <c r="P349"/>
  <c r="BK349"/>
  <c r="J349"/>
  <c r="BE349"/>
  <c r="BI345"/>
  <c r="BH345"/>
  <c r="BG345"/>
  <c r="BF345"/>
  <c r="T345"/>
  <c r="R345"/>
  <c r="P345"/>
  <c r="BK345"/>
  <c r="J345"/>
  <c r="BE345"/>
  <c r="BI341"/>
  <c r="BH341"/>
  <c r="BG341"/>
  <c r="BF341"/>
  <c r="T341"/>
  <c r="R341"/>
  <c r="P341"/>
  <c r="BK341"/>
  <c r="J341"/>
  <c r="BE341"/>
  <c r="BI337"/>
  <c r="BH337"/>
  <c r="BG337"/>
  <c r="BF337"/>
  <c r="T337"/>
  <c r="R337"/>
  <c r="P337"/>
  <c r="BK337"/>
  <c r="J337"/>
  <c r="BE337"/>
  <c r="BI333"/>
  <c r="BH333"/>
  <c r="BG333"/>
  <c r="BF333"/>
  <c r="T333"/>
  <c r="R333"/>
  <c r="P333"/>
  <c r="BK333"/>
  <c r="J333"/>
  <c r="BE333"/>
  <c r="BI329"/>
  <c r="BH329"/>
  <c r="BG329"/>
  <c r="BF329"/>
  <c r="T329"/>
  <c r="R329"/>
  <c r="P329"/>
  <c r="BK329"/>
  <c r="J329"/>
  <c r="BE329"/>
  <c r="BI325"/>
  <c r="BH325"/>
  <c r="BG325"/>
  <c r="BF325"/>
  <c r="T325"/>
  <c r="R325"/>
  <c r="P325"/>
  <c r="BK325"/>
  <c r="J325"/>
  <c r="BE325"/>
  <c r="BI321"/>
  <c r="BH321"/>
  <c r="BG321"/>
  <c r="BF321"/>
  <c r="T321"/>
  <c r="T320"/>
  <c r="R321"/>
  <c r="R320"/>
  <c r="P321"/>
  <c r="P320"/>
  <c r="BK321"/>
  <c r="BK320"/>
  <c r="J320"/>
  <c r="J321"/>
  <c r="BE321"/>
  <c r="J102"/>
  <c r="BI316"/>
  <c r="BH316"/>
  <c r="BG316"/>
  <c r="BF316"/>
  <c r="T316"/>
  <c r="R316"/>
  <c r="P316"/>
  <c r="BK316"/>
  <c r="J316"/>
  <c r="BE316"/>
  <c r="BI312"/>
  <c r="BH312"/>
  <c r="BG312"/>
  <c r="BF312"/>
  <c r="T312"/>
  <c r="T311"/>
  <c r="R312"/>
  <c r="R311"/>
  <c r="P312"/>
  <c r="P311"/>
  <c r="BK312"/>
  <c r="BK311"/>
  <c r="J311"/>
  <c r="J312"/>
  <c r="BE312"/>
  <c r="J101"/>
  <c r="BI307"/>
  <c r="BH307"/>
  <c r="BG307"/>
  <c r="BF307"/>
  <c r="T307"/>
  <c r="R307"/>
  <c r="P307"/>
  <c r="BK307"/>
  <c r="J307"/>
  <c r="BE307"/>
  <c r="BI303"/>
  <c r="BH303"/>
  <c r="BG303"/>
  <c r="BF303"/>
  <c r="T303"/>
  <c r="R303"/>
  <c r="P303"/>
  <c r="BK303"/>
  <c r="J303"/>
  <c r="BE303"/>
  <c r="BI299"/>
  <c r="BH299"/>
  <c r="BG299"/>
  <c r="BF299"/>
  <c r="T299"/>
  <c r="R299"/>
  <c r="P299"/>
  <c r="BK299"/>
  <c r="J299"/>
  <c r="BE299"/>
  <c r="BI295"/>
  <c r="BH295"/>
  <c r="BG295"/>
  <c r="BF295"/>
  <c r="T295"/>
  <c r="R295"/>
  <c r="P295"/>
  <c r="BK295"/>
  <c r="J295"/>
  <c r="BE295"/>
  <c r="BI291"/>
  <c r="BH291"/>
  <c r="BG291"/>
  <c r="BF291"/>
  <c r="T291"/>
  <c r="R291"/>
  <c r="P291"/>
  <c r="BK291"/>
  <c r="J291"/>
  <c r="BE291"/>
  <c r="BI287"/>
  <c r="BH287"/>
  <c r="BG287"/>
  <c r="BF287"/>
  <c r="T287"/>
  <c r="R287"/>
  <c r="P287"/>
  <c r="BK287"/>
  <c r="J287"/>
  <c r="BE287"/>
  <c r="BI283"/>
  <c r="BH283"/>
  <c r="BG283"/>
  <c r="BF283"/>
  <c r="T283"/>
  <c r="R283"/>
  <c r="P283"/>
  <c r="BK283"/>
  <c r="J283"/>
  <c r="BE283"/>
  <c r="BI279"/>
  <c r="BH279"/>
  <c r="BG279"/>
  <c r="BF279"/>
  <c r="T279"/>
  <c r="R279"/>
  <c r="P279"/>
  <c r="BK279"/>
  <c r="J279"/>
  <c r="BE279"/>
  <c r="BI275"/>
  <c r="BH275"/>
  <c r="BG275"/>
  <c r="BF275"/>
  <c r="T275"/>
  <c r="R275"/>
  <c r="P275"/>
  <c r="BK275"/>
  <c r="J275"/>
  <c r="BE275"/>
  <c r="BI271"/>
  <c r="BH271"/>
  <c r="BG271"/>
  <c r="BF271"/>
  <c r="T271"/>
  <c r="R271"/>
  <c r="P271"/>
  <c r="BK271"/>
  <c r="J271"/>
  <c r="BE271"/>
  <c r="BI267"/>
  <c r="BH267"/>
  <c r="BG267"/>
  <c r="BF267"/>
  <c r="T267"/>
  <c r="R267"/>
  <c r="P267"/>
  <c r="BK267"/>
  <c r="J267"/>
  <c r="BE267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/>
  <c r="BI255"/>
  <c r="BH255"/>
  <c r="BG255"/>
  <c r="BF255"/>
  <c r="T255"/>
  <c r="R255"/>
  <c r="P255"/>
  <c r="BK255"/>
  <c r="J255"/>
  <c r="BE255"/>
  <c r="BI251"/>
  <c r="BH251"/>
  <c r="BG251"/>
  <c r="BF251"/>
  <c r="T251"/>
  <c r="R251"/>
  <c r="P251"/>
  <c r="BK251"/>
  <c r="J251"/>
  <c r="BE251"/>
  <c r="BI247"/>
  <c r="BH247"/>
  <c r="BG247"/>
  <c r="BF247"/>
  <c r="T247"/>
  <c r="R247"/>
  <c r="P247"/>
  <c r="BK247"/>
  <c r="J247"/>
  <c r="BE247"/>
  <c r="BI243"/>
  <c r="BH243"/>
  <c r="BG243"/>
  <c r="BF243"/>
  <c r="T243"/>
  <c r="R243"/>
  <c r="P243"/>
  <c r="BK243"/>
  <c r="J243"/>
  <c r="BE243"/>
  <c r="BI239"/>
  <c r="BH239"/>
  <c r="BG239"/>
  <c r="BF239"/>
  <c r="T239"/>
  <c r="R239"/>
  <c r="P239"/>
  <c r="BK239"/>
  <c r="J239"/>
  <c r="BE239"/>
  <c r="BI235"/>
  <c r="BH235"/>
  <c r="BG235"/>
  <c r="BF235"/>
  <c r="T235"/>
  <c r="R235"/>
  <c r="P235"/>
  <c r="BK235"/>
  <c r="J235"/>
  <c r="BE235"/>
  <c r="BI231"/>
  <c r="BH231"/>
  <c r="BG231"/>
  <c r="BF231"/>
  <c r="T231"/>
  <c r="R231"/>
  <c r="P231"/>
  <c r="BK231"/>
  <c r="J231"/>
  <c r="BE231"/>
  <c r="BI227"/>
  <c r="BH227"/>
  <c r="BG227"/>
  <c r="BF227"/>
  <c r="T227"/>
  <c r="R227"/>
  <c r="P227"/>
  <c r="BK227"/>
  <c r="J227"/>
  <c r="BE227"/>
  <c r="BI223"/>
  <c r="BH223"/>
  <c r="BG223"/>
  <c r="BF223"/>
  <c r="T223"/>
  <c r="R223"/>
  <c r="P223"/>
  <c r="BK223"/>
  <c r="J223"/>
  <c r="BE223"/>
  <c r="BI219"/>
  <c r="BH219"/>
  <c r="BG219"/>
  <c r="BF219"/>
  <c r="T219"/>
  <c r="R219"/>
  <c r="P219"/>
  <c r="BK219"/>
  <c r="J219"/>
  <c r="BE219"/>
  <c r="BI215"/>
  <c r="BH215"/>
  <c r="BG215"/>
  <c r="BF215"/>
  <c r="T215"/>
  <c r="R215"/>
  <c r="P215"/>
  <c r="BK215"/>
  <c r="J215"/>
  <c r="BE215"/>
  <c r="BI211"/>
  <c r="BH211"/>
  <c r="BG211"/>
  <c r="BF211"/>
  <c r="T211"/>
  <c r="R211"/>
  <c r="P211"/>
  <c r="BK211"/>
  <c r="J211"/>
  <c r="BE211"/>
  <c r="BI207"/>
  <c r="BH207"/>
  <c r="BG207"/>
  <c r="BF207"/>
  <c r="T207"/>
  <c r="R207"/>
  <c r="P207"/>
  <c r="BK207"/>
  <c r="J207"/>
  <c r="BE207"/>
  <c r="BI203"/>
  <c r="BH203"/>
  <c r="BG203"/>
  <c r="BF203"/>
  <c r="T203"/>
  <c r="R203"/>
  <c r="P203"/>
  <c r="BK203"/>
  <c r="J203"/>
  <c r="BE203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7"/>
  <c r="BH187"/>
  <c r="BG187"/>
  <c r="BF187"/>
  <c r="T187"/>
  <c r="R187"/>
  <c r="P187"/>
  <c r="BK187"/>
  <c r="J187"/>
  <c r="BE187"/>
  <c r="BI183"/>
  <c r="BH183"/>
  <c r="BG183"/>
  <c r="BF183"/>
  <c r="T183"/>
  <c r="R183"/>
  <c r="P183"/>
  <c r="BK183"/>
  <c r="J183"/>
  <c r="BE183"/>
  <c r="BI179"/>
  <c r="BH179"/>
  <c r="BG179"/>
  <c r="BF179"/>
  <c r="T179"/>
  <c r="R179"/>
  <c r="P179"/>
  <c r="BK179"/>
  <c r="J179"/>
  <c r="BE179"/>
  <c r="BI175"/>
  <c r="BH175"/>
  <c r="BG175"/>
  <c r="BF175"/>
  <c r="T175"/>
  <c r="R175"/>
  <c r="P175"/>
  <c r="BK175"/>
  <c r="J175"/>
  <c r="BE175"/>
  <c r="BI171"/>
  <c r="BH171"/>
  <c r="BG171"/>
  <c r="BF171"/>
  <c r="T171"/>
  <c r="R171"/>
  <c r="P171"/>
  <c r="BK171"/>
  <c r="J171"/>
  <c r="BE171"/>
  <c r="BI167"/>
  <c r="BH167"/>
  <c r="BG167"/>
  <c r="BF167"/>
  <c r="T167"/>
  <c r="R167"/>
  <c r="P167"/>
  <c r="BK167"/>
  <c r="J167"/>
  <c r="BE167"/>
  <c r="BI163"/>
  <c r="BH163"/>
  <c r="BG163"/>
  <c r="BF163"/>
  <c r="T163"/>
  <c r="R163"/>
  <c r="P163"/>
  <c r="BK163"/>
  <c r="J163"/>
  <c r="BE163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1"/>
  <c r="F39"/>
  <c i="1" r="BD97"/>
  <c i="3" r="BH131"/>
  <c r="F38"/>
  <c i="1" r="BC97"/>
  <c i="3" r="BG131"/>
  <c r="F37"/>
  <c i="1" r="BB97"/>
  <c i="3" r="BF131"/>
  <c r="J36"/>
  <c i="1" r="AW97"/>
  <c i="3" r="F36"/>
  <c i="1" r="BA97"/>
  <c i="3" r="T131"/>
  <c r="T130"/>
  <c r="T129"/>
  <c r="T128"/>
  <c r="R131"/>
  <c r="R130"/>
  <c r="R129"/>
  <c r="R128"/>
  <c r="P131"/>
  <c r="P130"/>
  <c r="P129"/>
  <c r="P128"/>
  <c i="1" r="AU97"/>
  <c i="3" r="BK131"/>
  <c r="BK130"/>
  <c r="J130"/>
  <c r="BK129"/>
  <c r="J129"/>
  <c r="BK128"/>
  <c r="J128"/>
  <c r="J98"/>
  <c r="J32"/>
  <c i="1" r="AG97"/>
  <c i="3" r="J131"/>
  <c r="BE131"/>
  <c r="J35"/>
  <c i="1" r="AV97"/>
  <c i="3" r="F35"/>
  <c i="1" r="AZ97"/>
  <c i="3" r="J100"/>
  <c r="J99"/>
  <c r="J125"/>
  <c r="J124"/>
  <c r="F122"/>
  <c r="E120"/>
  <c r="J94"/>
  <c r="J93"/>
  <c r="F91"/>
  <c r="E89"/>
  <c r="J41"/>
  <c r="J20"/>
  <c r="E20"/>
  <c r="F125"/>
  <c r="F94"/>
  <c r="J19"/>
  <c r="J17"/>
  <c r="E17"/>
  <c r="F124"/>
  <c r="F93"/>
  <c r="J16"/>
  <c r="J14"/>
  <c r="J122"/>
  <c r="J91"/>
  <c r="E7"/>
  <c r="E116"/>
  <c r="E85"/>
  <c i="2" r="J39"/>
  <c r="J38"/>
  <c i="1" r="AY96"/>
  <c i="2" r="J37"/>
  <c i="1" r="AX96"/>
  <c i="2" r="BI300"/>
  <c r="BH300"/>
  <c r="BG300"/>
  <c r="BF300"/>
  <c r="T300"/>
  <c r="R300"/>
  <c r="P300"/>
  <c r="BK300"/>
  <c r="J300"/>
  <c r="BE300"/>
  <c r="BI299"/>
  <c r="BH299"/>
  <c r="BG299"/>
  <c r="BF299"/>
  <c r="T299"/>
  <c r="T298"/>
  <c r="R299"/>
  <c r="R298"/>
  <c r="P299"/>
  <c r="P298"/>
  <c r="BK299"/>
  <c r="BK298"/>
  <c r="J298"/>
  <c r="J299"/>
  <c r="BE299"/>
  <c r="J103"/>
  <c r="BI294"/>
  <c r="BH294"/>
  <c r="BG294"/>
  <c r="BF294"/>
  <c r="T294"/>
  <c r="R294"/>
  <c r="P294"/>
  <c r="BK294"/>
  <c r="J294"/>
  <c r="BE294"/>
  <c r="BI290"/>
  <c r="BH290"/>
  <c r="BG290"/>
  <c r="BF290"/>
  <c r="T290"/>
  <c r="R290"/>
  <c r="P290"/>
  <c r="BK290"/>
  <c r="J290"/>
  <c r="BE290"/>
  <c r="BI286"/>
  <c r="BH286"/>
  <c r="BG286"/>
  <c r="BF286"/>
  <c r="T286"/>
  <c r="R286"/>
  <c r="P286"/>
  <c r="BK286"/>
  <c r="J286"/>
  <c r="BE286"/>
  <c r="BI282"/>
  <c r="BH282"/>
  <c r="BG282"/>
  <c r="BF282"/>
  <c r="T282"/>
  <c r="R282"/>
  <c r="P282"/>
  <c r="BK282"/>
  <c r="J282"/>
  <c r="BE282"/>
  <c r="BI278"/>
  <c r="BH278"/>
  <c r="BG278"/>
  <c r="BF278"/>
  <c r="T278"/>
  <c r="R278"/>
  <c r="P278"/>
  <c r="BK278"/>
  <c r="J278"/>
  <c r="BE278"/>
  <c r="BI274"/>
  <c r="BH274"/>
  <c r="BG274"/>
  <c r="BF274"/>
  <c r="T274"/>
  <c r="R274"/>
  <c r="P274"/>
  <c r="BK274"/>
  <c r="J274"/>
  <c r="BE274"/>
  <c r="BI270"/>
  <c r="BH270"/>
  <c r="BG270"/>
  <c r="BF270"/>
  <c r="T270"/>
  <c r="R270"/>
  <c r="P270"/>
  <c r="BK270"/>
  <c r="J270"/>
  <c r="BE270"/>
  <c r="BI266"/>
  <c r="BH266"/>
  <c r="BG266"/>
  <c r="BF266"/>
  <c r="T266"/>
  <c r="R266"/>
  <c r="P266"/>
  <c r="BK266"/>
  <c r="J266"/>
  <c r="BE266"/>
  <c r="BI262"/>
  <c r="BH262"/>
  <c r="BG262"/>
  <c r="BF262"/>
  <c r="T262"/>
  <c r="R262"/>
  <c r="P262"/>
  <c r="BK262"/>
  <c r="J262"/>
  <c r="BE262"/>
  <c r="BI258"/>
  <c r="BH258"/>
  <c r="BG258"/>
  <c r="BF258"/>
  <c r="T258"/>
  <c r="R258"/>
  <c r="P258"/>
  <c r="BK258"/>
  <c r="J258"/>
  <c r="BE258"/>
  <c r="BI254"/>
  <c r="BH254"/>
  <c r="BG254"/>
  <c r="BF254"/>
  <c r="T254"/>
  <c r="R254"/>
  <c r="P254"/>
  <c r="BK254"/>
  <c r="J254"/>
  <c r="BE254"/>
  <c r="BI250"/>
  <c r="BH250"/>
  <c r="BG250"/>
  <c r="BF250"/>
  <c r="T250"/>
  <c r="R250"/>
  <c r="P250"/>
  <c r="BK250"/>
  <c r="J250"/>
  <c r="BE250"/>
  <c r="BI246"/>
  <c r="BH246"/>
  <c r="BG246"/>
  <c r="BF246"/>
  <c r="T246"/>
  <c r="T245"/>
  <c r="R246"/>
  <c r="R245"/>
  <c r="P246"/>
  <c r="P245"/>
  <c r="BK246"/>
  <c r="BK245"/>
  <c r="J245"/>
  <c r="J246"/>
  <c r="BE246"/>
  <c r="J102"/>
  <c r="BI241"/>
  <c r="BH241"/>
  <c r="BG241"/>
  <c r="BF241"/>
  <c r="T241"/>
  <c r="R241"/>
  <c r="P241"/>
  <c r="BK241"/>
  <c r="J241"/>
  <c r="BE241"/>
  <c r="BI237"/>
  <c r="BH237"/>
  <c r="BG237"/>
  <c r="BF237"/>
  <c r="T237"/>
  <c r="R237"/>
  <c r="P237"/>
  <c r="BK237"/>
  <c r="J237"/>
  <c r="BE237"/>
  <c r="BI233"/>
  <c r="BH233"/>
  <c r="BG233"/>
  <c r="BF233"/>
  <c r="T233"/>
  <c r="R233"/>
  <c r="P233"/>
  <c r="BK233"/>
  <c r="J233"/>
  <c r="BE233"/>
  <c r="BI229"/>
  <c r="BH229"/>
  <c r="BG229"/>
  <c r="BF229"/>
  <c r="T229"/>
  <c r="R229"/>
  <c r="P229"/>
  <c r="BK229"/>
  <c r="J229"/>
  <c r="BE229"/>
  <c r="BI225"/>
  <c r="BH225"/>
  <c r="BG225"/>
  <c r="BF225"/>
  <c r="T225"/>
  <c r="R225"/>
  <c r="P225"/>
  <c r="BK225"/>
  <c r="J225"/>
  <c r="BE225"/>
  <c r="BI221"/>
  <c r="BH221"/>
  <c r="BG221"/>
  <c r="BF221"/>
  <c r="T221"/>
  <c r="R221"/>
  <c r="P221"/>
  <c r="BK221"/>
  <c r="J221"/>
  <c r="BE221"/>
  <c r="BI217"/>
  <c r="BH217"/>
  <c r="BG217"/>
  <c r="BF217"/>
  <c r="T217"/>
  <c r="T216"/>
  <c r="R217"/>
  <c r="R216"/>
  <c r="P217"/>
  <c r="P216"/>
  <c r="BK217"/>
  <c r="BK216"/>
  <c r="J216"/>
  <c r="J217"/>
  <c r="BE217"/>
  <c r="J101"/>
  <c r="BI212"/>
  <c r="BH212"/>
  <c r="BG212"/>
  <c r="BF212"/>
  <c r="T212"/>
  <c r="R212"/>
  <c r="P212"/>
  <c r="BK212"/>
  <c r="J212"/>
  <c r="BE212"/>
  <c r="BI208"/>
  <c r="BH208"/>
  <c r="BG208"/>
  <c r="BF208"/>
  <c r="T208"/>
  <c r="R208"/>
  <c r="P208"/>
  <c r="BK208"/>
  <c r="J208"/>
  <c r="BE208"/>
  <c r="BI204"/>
  <c r="BH204"/>
  <c r="BG204"/>
  <c r="BF204"/>
  <c r="T204"/>
  <c r="R204"/>
  <c r="P204"/>
  <c r="BK204"/>
  <c r="J204"/>
  <c r="BE204"/>
  <c r="BI200"/>
  <c r="BH200"/>
  <c r="BG200"/>
  <c r="BF200"/>
  <c r="T200"/>
  <c r="R200"/>
  <c r="P200"/>
  <c r="BK200"/>
  <c r="J200"/>
  <c r="BE200"/>
  <c r="BI196"/>
  <c r="BH196"/>
  <c r="BG196"/>
  <c r="BF196"/>
  <c r="T196"/>
  <c r="R196"/>
  <c r="P196"/>
  <c r="BK196"/>
  <c r="J196"/>
  <c r="BE196"/>
  <c r="BI192"/>
  <c r="BH192"/>
  <c r="BG192"/>
  <c r="BF192"/>
  <c r="T192"/>
  <c r="R192"/>
  <c r="P192"/>
  <c r="BK192"/>
  <c r="J192"/>
  <c r="BE192"/>
  <c r="BI188"/>
  <c r="BH188"/>
  <c r="BG188"/>
  <c r="BF188"/>
  <c r="T188"/>
  <c r="R188"/>
  <c r="P188"/>
  <c r="BK188"/>
  <c r="J188"/>
  <c r="BE188"/>
  <c r="BI184"/>
  <c r="BH184"/>
  <c r="BG184"/>
  <c r="BF184"/>
  <c r="T184"/>
  <c r="R184"/>
  <c r="P184"/>
  <c r="BK184"/>
  <c r="J184"/>
  <c r="BE184"/>
  <c r="BI180"/>
  <c r="BH180"/>
  <c r="BG180"/>
  <c r="BF180"/>
  <c r="T180"/>
  <c r="R180"/>
  <c r="P180"/>
  <c r="BK180"/>
  <c r="J180"/>
  <c r="BE180"/>
  <c r="BI176"/>
  <c r="BH176"/>
  <c r="BG176"/>
  <c r="BF176"/>
  <c r="T176"/>
  <c r="R176"/>
  <c r="P176"/>
  <c r="BK176"/>
  <c r="J176"/>
  <c r="BE176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8"/>
  <c r="F39"/>
  <c i="1" r="BD96"/>
  <c i="2" r="BH128"/>
  <c r="F38"/>
  <c i="1" r="BC96"/>
  <c i="2" r="BG128"/>
  <c r="F37"/>
  <c i="1" r="BB96"/>
  <c i="2" r="BF128"/>
  <c r="J36"/>
  <c i="1" r="AW96"/>
  <c i="2" r="F36"/>
  <c i="1" r="BA96"/>
  <c i="2" r="T128"/>
  <c r="T127"/>
  <c r="T126"/>
  <c r="T125"/>
  <c r="R128"/>
  <c r="R127"/>
  <c r="R126"/>
  <c r="R125"/>
  <c r="P128"/>
  <c r="P127"/>
  <c r="P126"/>
  <c r="P125"/>
  <c i="1" r="AU96"/>
  <c i="2" r="BK128"/>
  <c r="BK127"/>
  <c r="J127"/>
  <c r="BK126"/>
  <c r="J126"/>
  <c r="BK125"/>
  <c r="J125"/>
  <c r="J98"/>
  <c r="J32"/>
  <c i="1" r="AG96"/>
  <c i="2" r="J128"/>
  <c r="BE128"/>
  <c r="J35"/>
  <c i="1" r="AV96"/>
  <c i="2" r="F35"/>
  <c i="1" r="AZ96"/>
  <c i="2" r="J100"/>
  <c r="J99"/>
  <c r="J122"/>
  <c r="J121"/>
  <c r="F119"/>
  <c r="E117"/>
  <c r="J94"/>
  <c r="J93"/>
  <c r="F91"/>
  <c r="E89"/>
  <c r="J41"/>
  <c r="J20"/>
  <c r="E20"/>
  <c r="F122"/>
  <c r="F94"/>
  <c r="J19"/>
  <c r="J17"/>
  <c r="E17"/>
  <c r="F121"/>
  <c r="F93"/>
  <c r="J16"/>
  <c r="J14"/>
  <c r="J119"/>
  <c r="J91"/>
  <c r="E7"/>
  <c r="E113"/>
  <c r="E85"/>
  <c i="1"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8"/>
  <c r="AN98"/>
  <c r="AT97"/>
  <c r="AN97"/>
  <c r="AT96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<sst xmlns="http://schemas.openxmlformats.org/spreadsheetml/2006/main">
  <si>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</si>
  <si>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</si>
  <si>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</si>
  <si>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</si>
  <si>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</si>
  <si>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{3e4dd197-32ed-4f97-85e5-ce9ee88e6d20}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</si>
  <si>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</si>
  <si>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</si>
  <si>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</si>
  <si>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</si>
  <si>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</si>
  <si>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</si>
  <si>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</si>
  <si>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</si>
  <si>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08/19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</si>
  <si>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</si>
  <si>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</si>
  <si>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Rychnov nad Kněžnou - Parkoviště u zimního stadionu</t>
  </si>
  <si>
    <t>KSO:</t>
  </si>
  <si>
    <t>CC-CZ:</t>
  </si>
  <si>
    <t>Místo:</t>
  </si>
  <si>
    <t>Rychnov nad Kněžnou</t>
  </si>
  <si>
    <t>Datum:</t>
  </si>
  <si>
    <t>13. 9. 2019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</si>
  <si>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</si>
  <si>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</si>
  <si>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</si>
  <si>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</si>
  <si>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</si>
  <si>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</si>
  <si>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</si>
  <si>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 xml:space="preserve">VIAPROJEKT s.r.o  HK</t>
  </si>
  <si>
    <t>True</t>
  </si>
  <si>
    <t>Zpracovatel:</t>
  </si>
  <si>
    <t>B.Burešová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</si>
  <si>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</si>
  <si>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</si>
  <si>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</si>
  <si>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</si>
  <si>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</si>
  <si>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</si>
  <si>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</si>
  <si>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</si>
  <si>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</si>
  <si>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</si>
  <si>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</si>
  <si>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</si>
  <si>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</si>
  <si>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</si>
  <si>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</si>
  <si>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</si>
  <si>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</si>
  <si>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</si>
  <si>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</si>
  <si>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</si>
  <si>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</si>
  <si>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</si>
  <si>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</si>
  <si>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</si>
  <si>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</si>
  <si>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</si>
  <si>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</si>
  <si>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</si>
  <si>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</si>
  <si>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</si>
  <si>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</si>
  <si>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</si>
  <si>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</si>
  <si>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</si>
  <si>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</si>
  <si>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</si>
  <si>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</si>
  <si>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</si>
  <si>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</si>
  <si>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</si>
  <si>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</si>
  <si>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</si>
  <si>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</si>
  <si>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</si>
  <si>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</si>
  <si>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D.1.1. Zpevněné plochy</t>
  </si>
  <si>
    <t>STA</t>
  </si>
  <si>
    <t>1</t>
  </si>
  <si>
    <t>{8ae42958-8c5f-486a-87e9-a970d1991c1a}</t>
  </si>
  <si>
    <t>2</t>
  </si>
  <si>
    <t>/</t>
  </si>
  <si>
    <t>a</t>
  </si>
  <si>
    <t>příprava území</t>
  </si>
  <si>
    <t>Soupis</t>
  </si>
  <si>
    <t>{7888f9eb-9a1a-4266-af9a-b051d1b87d7e}</t>
  </si>
  <si>
    <t>b</t>
  </si>
  <si>
    <t>návrh</t>
  </si>
  <si>
    <t>{921ed695-4296-47d9-8b11-c49164c3a307}</t>
  </si>
  <si>
    <t>E</t>
  </si>
  <si>
    <t>Vedlejší a ostatní náklady</t>
  </si>
  <si>
    <t>{f230f344-28f1-409c-a97c-15a28b8042bb}</t>
  </si>
  <si>
    <t>KRYCÍ LIST SOUPISU PRACÍ</t>
  </si>
  <si>
    <t>Objekt:</t>
  </si>
  <si>
    <t>D - D.1.1. Zpevněné plochy</t>
  </si>
  <si>
    <t>Soupis:</t>
  </si>
  <si>
    <t>a - příprava území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</si>
  <si>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</si>
  <si>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</si>
  <si>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</si>
  <si>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</si>
  <si>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</si>
  <si>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</si>
  <si>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</si>
  <si>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</si>
  <si>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</si>
  <si>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</si>
  <si>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</si>
  <si>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</si>
  <si>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</si>
  <si>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</si>
  <si>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</si>
  <si>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</si>
  <si>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</si>
  <si>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</si>
  <si>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</si>
  <si>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</si>
  <si>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</si>
  <si>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</si>
  <si>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</si>
  <si>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</si>
  <si>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</si>
  <si>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</si>
  <si>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</si>
  <si>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</si>
  <si>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113106132</t>
  </si>
  <si>
    <t>Rozebrání dlažeb z betonových nebo kamenných dlaždic komunikací pro pěší strojně pl do 50 m2</t>
  </si>
  <si>
    <t>m2</t>
  </si>
  <si>
    <t>CS ÚRS 2019 01</t>
  </si>
  <si>
    <t>4</t>
  </si>
  <si>
    <t>1055610994</t>
  </si>
  <si>
    <t>VV</t>
  </si>
  <si>
    <t>demolice vodícího proužku, viz. příloha 2.a.</t>
  </si>
  <si>
    <t>6*0,25</t>
  </si>
  <si>
    <t>Součet</t>
  </si>
  <si>
    <t>113106134</t>
  </si>
  <si>
    <t>Rozebrání dlažeb ze zámkových dlaždic komunikací pro pěší strojně pl do 50 m2</t>
  </si>
  <si>
    <t>-815405108</t>
  </si>
  <si>
    <t>demolice chodníku-kryt ZD. viz. příloha 2.a.</t>
  </si>
  <si>
    <t>6</t>
  </si>
  <si>
    <t>3</t>
  </si>
  <si>
    <t>113106571</t>
  </si>
  <si>
    <t>Rozebrání dlažeb vozovek ze zámkové dlažby s ložem z kameniva strojně pl přes 200 m2</t>
  </si>
  <si>
    <t>925165909</t>
  </si>
  <si>
    <t>demolice manipulační plochy-kryt ZD , viz. příloha 2.a.</t>
  </si>
  <si>
    <t>292</t>
  </si>
  <si>
    <t>113107222</t>
  </si>
  <si>
    <t>Odstranění podkladu z kameniva drceného tl 200 mm strojně pl přes 200 m2</t>
  </si>
  <si>
    <t>-1261018825</t>
  </si>
  <si>
    <t>demolice zpevněné plochy na parkovišti-kryt živice, viz. příloha 2.a.</t>
  </si>
  <si>
    <t>622</t>
  </si>
  <si>
    <t>5</t>
  </si>
  <si>
    <t>-2030697443</t>
  </si>
  <si>
    <t>demolice manipulační plochy-kryt ZD. viz. příloha 2.a.</t>
  </si>
  <si>
    <t>113107230</t>
  </si>
  <si>
    <t>Odstranění podkladu z betonu prostého tl 100 mm strojně pl přes 200 m2</t>
  </si>
  <si>
    <t>-992171371</t>
  </si>
  <si>
    <t>demolice zpevněné plochy na parkovišti-kryt živice, viz., příloha 2.a.</t>
  </si>
  <si>
    <t>7</t>
  </si>
  <si>
    <t>-1167412903</t>
  </si>
  <si>
    <t>8</t>
  </si>
  <si>
    <t>113107242</t>
  </si>
  <si>
    <t>Odstranění podkladu živičného tl 100 mm strojně pl přes 200 m2</t>
  </si>
  <si>
    <t>-1302537930</t>
  </si>
  <si>
    <t>9</t>
  </si>
  <si>
    <t>113107322</t>
  </si>
  <si>
    <t>Odstranění podkladu z kameniva drceného tl 200 mm strojně pl do 50 m2</t>
  </si>
  <si>
    <t>1511899285</t>
  </si>
  <si>
    <t>demolice manipulační plochy-kryt živice, viz. příloha 2.a.</t>
  </si>
  <si>
    <t>10</t>
  </si>
  <si>
    <t>468498713</t>
  </si>
  <si>
    <t>demolice okapového chodníku-kryt beton, viz. příloha 2.a.</t>
  </si>
  <si>
    <t>11</t>
  </si>
  <si>
    <t>113107323</t>
  </si>
  <si>
    <t>Odstranění podkladu z kameniva drceného tl 300 mm strojně pl do 50 m2</t>
  </si>
  <si>
    <t>701230627</t>
  </si>
  <si>
    <t>12</t>
  </si>
  <si>
    <t>113107330</t>
  </si>
  <si>
    <t>Odstranění podkladu z betonu prostého tl 100 mm strojně pl do 50 m2</t>
  </si>
  <si>
    <t>1124388615</t>
  </si>
  <si>
    <t>13</t>
  </si>
  <si>
    <t>-1926780421</t>
  </si>
  <si>
    <t>demolice okapového chodníku - kryt beton, viz. příloha 2.a.</t>
  </si>
  <si>
    <t>14</t>
  </si>
  <si>
    <t>113107342</t>
  </si>
  <si>
    <t>Odstranění podkladu živičného tl 100 mm strojně pl do 50 m2</t>
  </si>
  <si>
    <t>-1566164840</t>
  </si>
  <si>
    <t>113154112</t>
  </si>
  <si>
    <t>Frézování živičného krytu tl 40 mm pruh š 0,5 m pl do 500 m2 bez překážek v trase</t>
  </si>
  <si>
    <t>-1984023567</t>
  </si>
  <si>
    <t>viz. příloha 2.a.</t>
  </si>
  <si>
    <t>17+2+3+2</t>
  </si>
  <si>
    <t>16</t>
  </si>
  <si>
    <t>113202111</t>
  </si>
  <si>
    <t>Vytrhání obrub krajníků obrubníků stojatých</t>
  </si>
  <si>
    <t>m</t>
  </si>
  <si>
    <t>-370032683</t>
  </si>
  <si>
    <t>betonový obrubník š. 150 mm, viz. příloha 2.a.</t>
  </si>
  <si>
    <t>4+63+5+4</t>
  </si>
  <si>
    <t>17</t>
  </si>
  <si>
    <t>121101101</t>
  </si>
  <si>
    <t>Sejmutí ornice s přemístěním na vzdálenost do 50 m</t>
  </si>
  <si>
    <t>m3</t>
  </si>
  <si>
    <t>1229079914</t>
  </si>
  <si>
    <t>přebytečná ornice, viz. příloha 2.a.</t>
  </si>
  <si>
    <t>(430*0,1)-(172*0,15)</t>
  </si>
  <si>
    <t>18</t>
  </si>
  <si>
    <t>121101103</t>
  </si>
  <si>
    <t>Sejmutí ornice s přemístěním na vzdálenost do 250 m</t>
  </si>
  <si>
    <t>-32049852</t>
  </si>
  <si>
    <t>ornice se odveze na meziskládku, použije se pro ohumusování, viz. příloha 2.a.</t>
  </si>
  <si>
    <t>(142+30)*0,15</t>
  </si>
  <si>
    <t>19</t>
  </si>
  <si>
    <t>162701105</t>
  </si>
  <si>
    <t>Vodorovné přemístění do 10000 m výkopku/sypaniny z horniny tř. 1 až 4</t>
  </si>
  <si>
    <t>-1893054365</t>
  </si>
  <si>
    <t>17,2</t>
  </si>
  <si>
    <t>20</t>
  </si>
  <si>
    <t>167101101</t>
  </si>
  <si>
    <t>Nakládání výkopku z hornin tř. 1 až 4 do 100 m3</t>
  </si>
  <si>
    <t>-782139995</t>
  </si>
  <si>
    <t>171201201</t>
  </si>
  <si>
    <t>Uložení sypaniny na skládky</t>
  </si>
  <si>
    <t>-2090118664</t>
  </si>
  <si>
    <t>22</t>
  </si>
  <si>
    <t>171201211</t>
  </si>
  <si>
    <t>Poplatek za uložení stavebního odpadu - zeminy a kameniva na skládce</t>
  </si>
  <si>
    <t>t</t>
  </si>
  <si>
    <t>1404920265</t>
  </si>
  <si>
    <t>17,2*1,8</t>
  </si>
  <si>
    <t>Ostatní konstrukce a práce, bourání</t>
  </si>
  <si>
    <t>23</t>
  </si>
  <si>
    <t>919731121</t>
  </si>
  <si>
    <t>Zarovnání styčné plochy podkladu nebo krytu živičného tl do 50 mm</t>
  </si>
  <si>
    <t>-2140220138</t>
  </si>
  <si>
    <t>34+5+12+5</t>
  </si>
  <si>
    <t>24</t>
  </si>
  <si>
    <t>919735111</t>
  </si>
  <si>
    <t>Řezání stávajícího živičného krytu hl do 50 mm</t>
  </si>
  <si>
    <t>-1696416227</t>
  </si>
  <si>
    <t>25</t>
  </si>
  <si>
    <t>966071711</t>
  </si>
  <si>
    <t>Bourání sloupků a vzpěr plotových ocelových do 2,5 m zabetonovaných</t>
  </si>
  <si>
    <t>kus</t>
  </si>
  <si>
    <t>1316716759</t>
  </si>
  <si>
    <t>demolice oplocení, viz. příloha 2.a.</t>
  </si>
  <si>
    <t>26</t>
  </si>
  <si>
    <t>966071821</t>
  </si>
  <si>
    <t>Rozebrání oplocení z drátěného pletiva se čtvercovými oky výšky do 1,6 m</t>
  </si>
  <si>
    <t>-1787779031</t>
  </si>
  <si>
    <t>48</t>
  </si>
  <si>
    <t>27</t>
  </si>
  <si>
    <t>966073812</t>
  </si>
  <si>
    <t>Rozebrání vrat a vrátek k oplocení plochy do 10 m2</t>
  </si>
  <si>
    <t>-1869853622</t>
  </si>
  <si>
    <t>28</t>
  </si>
  <si>
    <t>970</t>
  </si>
  <si>
    <t>Demolice uliční vpust</t>
  </si>
  <si>
    <t>-92409622</t>
  </si>
  <si>
    <t>bourací práce+zemní práce+doprava + poplatek, viz. příloha 2.a.</t>
  </si>
  <si>
    <t>29</t>
  </si>
  <si>
    <t>971</t>
  </si>
  <si>
    <t>Ochrana plynovodu</t>
  </si>
  <si>
    <t>-675566422</t>
  </si>
  <si>
    <t>montáž+demontáž panelů a ŠP+ eventuelní pronájem panelů+doprava + poplatek, viz. příloha 2.a.</t>
  </si>
  <si>
    <t>997</t>
  </si>
  <si>
    <t>Přesun sutě</t>
  </si>
  <si>
    <t>30</t>
  </si>
  <si>
    <t>997221551</t>
  </si>
  <si>
    <t>Vodorovná doprava suti ze sypkých materiálů do 1 km</t>
  </si>
  <si>
    <t>1461290776</t>
  </si>
  <si>
    <t>živice</t>
  </si>
  <si>
    <t>(24*0,103)+(622*0,22)+(9*0,22)</t>
  </si>
  <si>
    <t>31</t>
  </si>
  <si>
    <t>-1962703653</t>
  </si>
  <si>
    <t>suť</t>
  </si>
  <si>
    <t>(622*0,29)+(622*0,24)+(9*0,24)+(9*0,29)+(292*0,24)+(292*0,29)+(6*0,44)+(2*0,29)+(2*0,24)</t>
  </si>
  <si>
    <t>32</t>
  </si>
  <si>
    <t>997221559</t>
  </si>
  <si>
    <t>Příplatek ZKD 1 km u vodorovné dopravy suti ze sypkých materiálů</t>
  </si>
  <si>
    <t>-2085210842</t>
  </si>
  <si>
    <t>živice+příplatek za dalších 9 km</t>
  </si>
  <si>
    <t>141,292*9</t>
  </si>
  <si>
    <t>33</t>
  </si>
  <si>
    <t>-1648780733</t>
  </si>
  <si>
    <t>suť+příplatek za dalších 9 km</t>
  </si>
  <si>
    <t>492,89*9</t>
  </si>
  <si>
    <t>34</t>
  </si>
  <si>
    <t>997221571</t>
  </si>
  <si>
    <t>Vodorovná doprava vybouraných hmot do 1 km</t>
  </si>
  <si>
    <t>1367220805</t>
  </si>
  <si>
    <t>vybourané hmoty</t>
  </si>
  <si>
    <t>(292*0,295)+(6*0,26)+(76*0,205)+(1,5*0,255)+(1*0,285)+(48*0,00198)+(24*0,06570)</t>
  </si>
  <si>
    <t>35</t>
  </si>
  <si>
    <t>997221579</t>
  </si>
  <si>
    <t>Příplatek ZKD 1 km u vodorovné dopravy vybouraných hmot</t>
  </si>
  <si>
    <t>-1603896959</t>
  </si>
  <si>
    <t>vybourané hmoty+příplatek za dalších 9 km</t>
  </si>
  <si>
    <t>105,619*9</t>
  </si>
  <si>
    <t>36</t>
  </si>
  <si>
    <t>997221611</t>
  </si>
  <si>
    <t>Nakládání suti na dopravní prostředky pro vodorovnou dopravu</t>
  </si>
  <si>
    <t>438959518</t>
  </si>
  <si>
    <t>(24*0,103)+(9*0,22)+(622*0,22)</t>
  </si>
  <si>
    <t>37</t>
  </si>
  <si>
    <t>-82336341</t>
  </si>
  <si>
    <t>(622*0,29)+(622*0,24)+(9*0,24)+(9*0,29)+(292*0,24)+(292*0,29)+(6*0,44)+(2*0,24)+(2*0,29)</t>
  </si>
  <si>
    <t>38</t>
  </si>
  <si>
    <t>997221612</t>
  </si>
  <si>
    <t>Nakládání vybouraných hmot na dopravní prostředky pro vodorovnou dopravu</t>
  </si>
  <si>
    <t>78887759</t>
  </si>
  <si>
    <t>vybourané hnmoty</t>
  </si>
  <si>
    <t>39</t>
  </si>
  <si>
    <t>997221815</t>
  </si>
  <si>
    <t>Poplatek za uložení na skládce (skládkovné) stavebního odpadu betonového kód odpadu 170 101</t>
  </si>
  <si>
    <t>-2097901709</t>
  </si>
  <si>
    <t>suť - beton</t>
  </si>
  <si>
    <t>(622*0,24)+(9*0,24)+(292*0,24)+(2*0,24)</t>
  </si>
  <si>
    <t>40</t>
  </si>
  <si>
    <t>1766402532</t>
  </si>
  <si>
    <t>(292*0,295)+(6*0,26)+(76*0,205)+(1,5*0,255)</t>
  </si>
  <si>
    <t>41</t>
  </si>
  <si>
    <t>997221845</t>
  </si>
  <si>
    <t>Poplatek za uložení na skládce (skládkovné) odpadu asfaltového bez dehtu kód odpadu 170 302</t>
  </si>
  <si>
    <t>889429374</t>
  </si>
  <si>
    <t>42</t>
  </si>
  <si>
    <t>997221855</t>
  </si>
  <si>
    <t>Poplatek za uložení na skládce (skládkovné) zeminy a kameniva kód odpadu 170 504</t>
  </si>
  <si>
    <t>120860578</t>
  </si>
  <si>
    <t>suť-kamenivo</t>
  </si>
  <si>
    <t>(622*0,29)+(9*0,29)+(292*0,29)+(6*0,44)+(2*0,29)</t>
  </si>
  <si>
    <t>998</t>
  </si>
  <si>
    <t>Přesun hmot</t>
  </si>
  <si>
    <t>43</t>
  </si>
  <si>
    <t>998223011</t>
  </si>
  <si>
    <t>Přesun hmot pro pozemní komunikace s krytem dlážděným</t>
  </si>
  <si>
    <t>-635251864</t>
  </si>
  <si>
    <t>44</t>
  </si>
  <si>
    <t>998223091</t>
  </si>
  <si>
    <t>Příplatek k přesunu hmot pro pozemní komunikace s krytem dlážděným za zvětšený přesun do 1000 m</t>
  </si>
  <si>
    <t>1799933997</t>
  </si>
  <si>
    <t>b - návrh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</si>
  <si>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</si>
  <si>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</si>
  <si>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</si>
  <si>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</si>
  <si>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>122202202</t>
  </si>
  <si>
    <t>Odkopávky a prokopávky nezapažené pro silnice objemu do 1000 m3 v hornině tř. 3</t>
  </si>
  <si>
    <t>-404752617</t>
  </si>
  <si>
    <t>výkop, viz. přílohja 2.c., 2.e.</t>
  </si>
  <si>
    <t>810</t>
  </si>
  <si>
    <t>122202209</t>
  </si>
  <si>
    <t>Příplatek k odkopávkám a prokopávkám pro silnice v hornině tř. 3 za lepivost</t>
  </si>
  <si>
    <t>-1733689399</t>
  </si>
  <si>
    <t>výkop, 10% z celkové kubatury, viz., příloha 2.c., 2.e.</t>
  </si>
  <si>
    <t>810*0,1</t>
  </si>
  <si>
    <t>130001101</t>
  </si>
  <si>
    <t>Příplatek za ztížení vykopávky v blízkosti podzemního vedení</t>
  </si>
  <si>
    <t>-1781284365</t>
  </si>
  <si>
    <t>sondy, viz. příloha 2.c., 2.e.</t>
  </si>
  <si>
    <t>1406015420</t>
  </si>
  <si>
    <t>výkop. 10% z celkové kubatury, viz. příloha 2.c., 2.e.</t>
  </si>
  <si>
    <t>1147975495</t>
  </si>
  <si>
    <t xml:space="preserve">kabelové žlaby,  viz. příloha 2.a.</t>
  </si>
  <si>
    <t>(1*1*14)</t>
  </si>
  <si>
    <t>-1760306932</t>
  </si>
  <si>
    <t>oplocení, 10% z celkové kubatury, viz. příloha 1., 2.a.</t>
  </si>
  <si>
    <t>(0,4*0,4*0,8*8)*0,1</t>
  </si>
  <si>
    <t>132201101</t>
  </si>
  <si>
    <t>Hloubení rýh š do 600 mm v hornině tř. 3 objemu do 100 m3</t>
  </si>
  <si>
    <t>-1980492796</t>
  </si>
  <si>
    <t>2033028125</t>
  </si>
  <si>
    <t>oplocení, viz. příloha 1., 2.a.</t>
  </si>
  <si>
    <t>0,4*0,4*0,8*8</t>
  </si>
  <si>
    <t>132201109</t>
  </si>
  <si>
    <t>Příplatek za lepivost k hloubení rýh š do 600 mm v hornině tř. 3</t>
  </si>
  <si>
    <t>86894744</t>
  </si>
  <si>
    <t>132201201</t>
  </si>
  <si>
    <t>Hloubení rýh š do 2000 mm v hornině tř. 3 objemu do 100 m3</t>
  </si>
  <si>
    <t>1997886616</t>
  </si>
  <si>
    <t>kabelové žlaby, viz. příloha 2.a.</t>
  </si>
  <si>
    <t>1*1*14</t>
  </si>
  <si>
    <t>132201209</t>
  </si>
  <si>
    <t>Příplatek za lepivost k hloubení rýh š do 2000 mm v hornině tř. 3</t>
  </si>
  <si>
    <t>845350115</t>
  </si>
  <si>
    <t>kabelové žlaby, 10% z celkové kubatury, viz. příloha 2.a.</t>
  </si>
  <si>
    <t>(1*1*14)*0,1</t>
  </si>
  <si>
    <t>151201101</t>
  </si>
  <si>
    <t>Zřízení zátažného pažení a rozepření stěn rýh hl do 2 m</t>
  </si>
  <si>
    <t>-619781744</t>
  </si>
  <si>
    <t>1*14*2</t>
  </si>
  <si>
    <t>151201111</t>
  </si>
  <si>
    <t>Odstranění zátažného pažení a rozepření stěn rýh hl do 2 m</t>
  </si>
  <si>
    <t>-1011539378</t>
  </si>
  <si>
    <t>161101101</t>
  </si>
  <si>
    <t>Svislé přemístění výkopku z horniny tř. 1 až 4 hl výkopu do 2,5 m</t>
  </si>
  <si>
    <t>1872568797</t>
  </si>
  <si>
    <t>162301101</t>
  </si>
  <si>
    <t>Vodorovné přemístění do 500 m výkopku/sypaniny z horniny tř. 1 až 4</t>
  </si>
  <si>
    <t>-1751004116</t>
  </si>
  <si>
    <t>ornice pro ohumusování dovoz z meziskládky, viz. příloha 2.a.</t>
  </si>
  <si>
    <t>1908154042</t>
  </si>
  <si>
    <t>násyp. viz. příloha 2.c., 2.e.</t>
  </si>
  <si>
    <t>74</t>
  </si>
  <si>
    <t>1793375010</t>
  </si>
  <si>
    <t>výkop, viz. příloha 2.c., 2.e.</t>
  </si>
  <si>
    <t>615210875</t>
  </si>
  <si>
    <t>0,46*0,46*14</t>
  </si>
  <si>
    <t>1457409588</t>
  </si>
  <si>
    <t>SDZ návrh, viz. příloha 2.a.</t>
  </si>
  <si>
    <t>0,3*0,3*0,6*4</t>
  </si>
  <si>
    <t>1898158803</t>
  </si>
  <si>
    <t>1581349856</t>
  </si>
  <si>
    <t>ornice pro ohumusování, viz. příloha 2.a.</t>
  </si>
  <si>
    <t>-1160800868</t>
  </si>
  <si>
    <t>násyp, viz. příloha 2.c., 2.e.</t>
  </si>
  <si>
    <t>-126958411</t>
  </si>
  <si>
    <t>171101103</t>
  </si>
  <si>
    <t>Uložení sypaniny z hornin soudržných do násypů zhutněných do 100 % PS</t>
  </si>
  <si>
    <t>1672208701</t>
  </si>
  <si>
    <t>M</t>
  </si>
  <si>
    <t>171102</t>
  </si>
  <si>
    <t>nákup vhodné zeminy do zhutněných násypů</t>
  </si>
  <si>
    <t>995339263</t>
  </si>
  <si>
    <t>1611722063</t>
  </si>
  <si>
    <t>výkop. viz. příloha 2.c., 2.e.</t>
  </si>
  <si>
    <t>-1490668415</t>
  </si>
  <si>
    <t>-767030656</t>
  </si>
  <si>
    <t>1263702461</t>
  </si>
  <si>
    <t>1675038109</t>
  </si>
  <si>
    <t>810*1,8</t>
  </si>
  <si>
    <t>1451463571</t>
  </si>
  <si>
    <t>kabelové žlaby, viz. příloha 2.a.,</t>
  </si>
  <si>
    <t>(0,46*0,46*14)*1,8</t>
  </si>
  <si>
    <t>1338364666</t>
  </si>
  <si>
    <t xml:space="preserve">SDZ  návrh., viz. příloha 2.a.</t>
  </si>
  <si>
    <t>(0,3*0,3*0,6*4)*1,8</t>
  </si>
  <si>
    <t>2102120013</t>
  </si>
  <si>
    <t>(0,4*0,4*0,8*8)*1,8</t>
  </si>
  <si>
    <t>174101101</t>
  </si>
  <si>
    <t>Zásyp jam, šachet rýh nebo kolem objektů sypaninou se zhutněním</t>
  </si>
  <si>
    <t>1834862160</t>
  </si>
  <si>
    <t>kabelové žlaby, viz. příloha,2.a.</t>
  </si>
  <si>
    <t>(1*1*14)-(0,46*0,46*14)</t>
  </si>
  <si>
    <t>175151101</t>
  </si>
  <si>
    <t>Obsypání potrubí strojně sypaninou bez prohození, uloženou do 3 m</t>
  </si>
  <si>
    <t>964486649</t>
  </si>
  <si>
    <t>(0,46*0,46*14)-(0,2*0,215*14)</t>
  </si>
  <si>
    <t>58331200</t>
  </si>
  <si>
    <t>štěrkopísek netříděný zásypový</t>
  </si>
  <si>
    <t>-113616614</t>
  </si>
  <si>
    <t>2,36*2</t>
  </si>
  <si>
    <t>181301102</t>
  </si>
  <si>
    <t>Rozprostření ornice tl vrstvy do 150 mm pl do 500 m2 v rovině nebo ve svahu do 1:5</t>
  </si>
  <si>
    <t>1707484463</t>
  </si>
  <si>
    <t>142</t>
  </si>
  <si>
    <t>181411131</t>
  </si>
  <si>
    <t>Založení parkového trávníku výsevem plochy do 1000 m2 v rovině a ve svahu do 1:5</t>
  </si>
  <si>
    <t>439424768</t>
  </si>
  <si>
    <t>00572410</t>
  </si>
  <si>
    <t>osivo směs travní parková</t>
  </si>
  <si>
    <t>kg</t>
  </si>
  <si>
    <t>706580996</t>
  </si>
  <si>
    <t>+ztratné, viz. příloha 2.a.</t>
  </si>
  <si>
    <t>142*0,03*1,15</t>
  </si>
  <si>
    <t>181411132</t>
  </si>
  <si>
    <t>Založení parkového trávníku výsevem plochy do 1000 m2 ve svahu do 1:2</t>
  </si>
  <si>
    <t>-1740362829</t>
  </si>
  <si>
    <t>1186895724</t>
  </si>
  <si>
    <t>30*0,03*1,15</t>
  </si>
  <si>
    <t>181951101</t>
  </si>
  <si>
    <t>Úprava pláně v hornině tř. 1 až 4 bez zhutnění</t>
  </si>
  <si>
    <t>-954940894</t>
  </si>
  <si>
    <t>zeleň</t>
  </si>
  <si>
    <t>181951102</t>
  </si>
  <si>
    <t>Úprava pláně v hornině tř. 1 až 4 se zhutněním</t>
  </si>
  <si>
    <t>-1210504692</t>
  </si>
  <si>
    <t>zpevněné plochy</t>
  </si>
  <si>
    <t>1311+40+31+6</t>
  </si>
  <si>
    <t>182201101</t>
  </si>
  <si>
    <t>Svahování násypů</t>
  </si>
  <si>
    <t>-2011293648</t>
  </si>
  <si>
    <t>45</t>
  </si>
  <si>
    <t>182301122</t>
  </si>
  <si>
    <t>Rozprostření ornice pl do 500 m2 ve svahu přes 1:5 tl vrstvy do 150 mm</t>
  </si>
  <si>
    <t>1008208091</t>
  </si>
  <si>
    <t>Zakládání</t>
  </si>
  <si>
    <t>46</t>
  </si>
  <si>
    <t>272353102</t>
  </si>
  <si>
    <t>Bednění kotevních otvorů v základových klenbách průřezu do 0,01 m2 hl 0,5 m</t>
  </si>
  <si>
    <t>-940891270</t>
  </si>
  <si>
    <t>47</t>
  </si>
  <si>
    <t>275313711</t>
  </si>
  <si>
    <t>Základové patky z betonu tř. C 20/25</t>
  </si>
  <si>
    <t>-791237565</t>
  </si>
  <si>
    <t>Svislé a kompletní konstrukce</t>
  </si>
  <si>
    <t>338171113</t>
  </si>
  <si>
    <t>Osazování sloupků a vzpěr plotových ocelových v do 2,00 m se zabetonováním</t>
  </si>
  <si>
    <t>-460596816</t>
  </si>
  <si>
    <t>oplocení, viz. příloha 1. 2.a.</t>
  </si>
  <si>
    <t>49</t>
  </si>
  <si>
    <t>3381712</t>
  </si>
  <si>
    <t>sloupek plotový průběžný poplastovaný s víčkem</t>
  </si>
  <si>
    <t>-1498936058</t>
  </si>
  <si>
    <t>oplocení, barva zelená RAL 6005, viz. příloha 1. 2.a.</t>
  </si>
  <si>
    <t>50</t>
  </si>
  <si>
    <t>339921132</t>
  </si>
  <si>
    <t>Osazování betonových palisád do betonového základu v řadě výšky prvku přes 0,5 do 1 m</t>
  </si>
  <si>
    <t>-629149070</t>
  </si>
  <si>
    <t>osazené do betonového lože C20/25nXF3 s opěrou</t>
  </si>
  <si>
    <t>25+14+3</t>
  </si>
  <si>
    <t>51</t>
  </si>
  <si>
    <t>59228412</t>
  </si>
  <si>
    <t>palisáda betonová tyčová půlkulatá přírodní 175x200x600mm</t>
  </si>
  <si>
    <t>-1553304237</t>
  </si>
  <si>
    <t xml:space="preserve">+ztartné, </t>
  </si>
  <si>
    <t>(25*5,7)*1,01</t>
  </si>
  <si>
    <t>52</t>
  </si>
  <si>
    <t>59228413</t>
  </si>
  <si>
    <t>palisáda betonová tyčová půlkulatá přírodní 175x200x800mm</t>
  </si>
  <si>
    <t>2092380149</t>
  </si>
  <si>
    <t>+ztratné</t>
  </si>
  <si>
    <t>14*5,7*1,01</t>
  </si>
  <si>
    <t>53</t>
  </si>
  <si>
    <t>59228414</t>
  </si>
  <si>
    <t>palisáda betonová tyčová půlkulatá přírodní 175x200x1000mm</t>
  </si>
  <si>
    <t>-1687282552</t>
  </si>
  <si>
    <t>3*5,7*1,01</t>
  </si>
  <si>
    <t>54</t>
  </si>
  <si>
    <t>339921133</t>
  </si>
  <si>
    <t>Osazování betonových palisád do betonového základu v řadě výšky prvku přes 1 do 1,5 m</t>
  </si>
  <si>
    <t>-867969580</t>
  </si>
  <si>
    <t>5,5+10</t>
  </si>
  <si>
    <t>55</t>
  </si>
  <si>
    <t>59228415</t>
  </si>
  <si>
    <t>palisáda betonová tyčová půlkulatá přírodní 175x200x1200mm</t>
  </si>
  <si>
    <t>1308438682</t>
  </si>
  <si>
    <t>5,5*5,7*1,01</t>
  </si>
  <si>
    <t>56</t>
  </si>
  <si>
    <t>59228416</t>
  </si>
  <si>
    <t>palisáda tyčová půlkulatá armovaná 175x200x1500mm</t>
  </si>
  <si>
    <t>38036068</t>
  </si>
  <si>
    <t>barva přírodní+ ztratné</t>
  </si>
  <si>
    <t>10*5,7*1,01</t>
  </si>
  <si>
    <t>57</t>
  </si>
  <si>
    <t>348101240</t>
  </si>
  <si>
    <t>Osazení vrat a vrátek k oplocení na ocelové sloupky do 8 m2</t>
  </si>
  <si>
    <t>-2005030376</t>
  </si>
  <si>
    <t xml:space="preserve">oplocení, viz. příloha 1, 2.a., </t>
  </si>
  <si>
    <t>58</t>
  </si>
  <si>
    <t>3481013</t>
  </si>
  <si>
    <t>branka zahradní jednnokřídlová,šířka 1,0 m, výplň pletivo</t>
  </si>
  <si>
    <t>-998538303</t>
  </si>
  <si>
    <t>oplocení, barva zelená RAL 6005, viz. příloha 1., 2.a.</t>
  </si>
  <si>
    <t>59</t>
  </si>
  <si>
    <t>348401120</t>
  </si>
  <si>
    <t>Montáž oplocení ze strojového pletiva s napínacími dráty výšky do 1,6 m</t>
  </si>
  <si>
    <t>-1758571204</t>
  </si>
  <si>
    <t>60</t>
  </si>
  <si>
    <t>3484112</t>
  </si>
  <si>
    <t xml:space="preserve">poplastované pletivo , výšky 1600mm , barva zelení RAAL  6005</t>
  </si>
  <si>
    <t>1380104101</t>
  </si>
  <si>
    <t>61</t>
  </si>
  <si>
    <t>348401350</t>
  </si>
  <si>
    <t>Rozvinutí, montáž a napnutí napínacího drátu na oplocení</t>
  </si>
  <si>
    <t>-120003391</t>
  </si>
  <si>
    <t xml:space="preserve">oplocení , viz. příloha 1., 2.a. </t>
  </si>
  <si>
    <t>10*3</t>
  </si>
  <si>
    <t>62</t>
  </si>
  <si>
    <t>34841136</t>
  </si>
  <si>
    <t>napínací poplastovaný drát kruhový, barva zelená RAL 6005</t>
  </si>
  <si>
    <t>1383907456</t>
  </si>
  <si>
    <t>oplocení, viz. příloh a1. 2.a.</t>
  </si>
  <si>
    <t>63</t>
  </si>
  <si>
    <t>348401360</t>
  </si>
  <si>
    <t>Přiháčkování strojového pletiva k napínacímu drátu na oplocení</t>
  </si>
  <si>
    <t>985812178</t>
  </si>
  <si>
    <t>oploce í , viz. příloha 1., 2.a. , včetně upevňovacího matriálu</t>
  </si>
  <si>
    <t>Komunikace pozemní</t>
  </si>
  <si>
    <t>64</t>
  </si>
  <si>
    <t>564851111</t>
  </si>
  <si>
    <t>Podklad ze štěrkodrtě ŠD tl 150 mm</t>
  </si>
  <si>
    <t>-1329618018</t>
  </si>
  <si>
    <t xml:space="preserve">komunikace vozidlová-kryt živice, štěrkodrť ŠD  fr. 0-32, viz. příloha 1.a., 2.b.</t>
  </si>
  <si>
    <t>471+(10*0,5)</t>
  </si>
  <si>
    <t>65</t>
  </si>
  <si>
    <t>1212532047</t>
  </si>
  <si>
    <t>oprava manipulační plochy-kryt živice, štěrkodrť ŠD fr. 0-32, viz. příloha 2.a., 2.b.</t>
  </si>
  <si>
    <t>66</t>
  </si>
  <si>
    <t>669365858</t>
  </si>
  <si>
    <t>oprava manipulační plochy-kryt ZD, viz. příloha 2.a., 2.b.</t>
  </si>
  <si>
    <t>269</t>
  </si>
  <si>
    <t>67</t>
  </si>
  <si>
    <t>525102103</t>
  </si>
  <si>
    <t>vyhrazená parkovací stání-kryt ZD, štěrkodrť ŠD fr. 0-63, viz. příloha 2.a., 2.b.</t>
  </si>
  <si>
    <t>(40+2)+(0,5*10)</t>
  </si>
  <si>
    <t>68</t>
  </si>
  <si>
    <t>2118643844</t>
  </si>
  <si>
    <t>vyhrazená parkovacístání-kryt ZD. štěrkodrť ŠD fr. 0-32, viz. přílojha 2.a., 2.b.</t>
  </si>
  <si>
    <t>69</t>
  </si>
  <si>
    <t>-1015694999</t>
  </si>
  <si>
    <t>parkovací stání-kryt ZD, štěrkodrť ŠD, fr. 0-63 , viz. příloha 2.a., 2.b.</t>
  </si>
  <si>
    <t>(483+16)+(0,5*106)</t>
  </si>
  <si>
    <t>70</t>
  </si>
  <si>
    <t>-886234378</t>
  </si>
  <si>
    <t>parkovací stání-kryt ZD, štěrkodrť ŠD fr. 0-32, viz. příloha 2.a., 2.b.</t>
  </si>
  <si>
    <t>71</t>
  </si>
  <si>
    <t>1566543374</t>
  </si>
  <si>
    <t>přístup k objektu-kryt ZD, štěrkodrť ŠD fr. 0-63</t>
  </si>
  <si>
    <t>15+9</t>
  </si>
  <si>
    <t>72</t>
  </si>
  <si>
    <t>1944322091</t>
  </si>
  <si>
    <t>přístup k objektu, štěrkodrť ŠD fr. 0-32</t>
  </si>
  <si>
    <t>73</t>
  </si>
  <si>
    <t>564861111</t>
  </si>
  <si>
    <t>Podklad ze štěrkodrtě ŠD tl 200 mm</t>
  </si>
  <si>
    <t>-1762425690</t>
  </si>
  <si>
    <t>chodník-kryt ZD, štěrkodrť ŠD fr. 0-32. viz. příloha 2.a., 2.b.</t>
  </si>
  <si>
    <t>26+10+4</t>
  </si>
  <si>
    <t>1443237630</t>
  </si>
  <si>
    <t>předláždění chodníku-kryt ZD. štěrkodrť ŠD fr. 0-32 , viz. příloha 2.a., 2.b.</t>
  </si>
  <si>
    <t>3+2+1</t>
  </si>
  <si>
    <t>75</t>
  </si>
  <si>
    <t>564871111</t>
  </si>
  <si>
    <t>Podklad ze štěrkodrtě ŠD tl 250 mm</t>
  </si>
  <si>
    <t>-78354703</t>
  </si>
  <si>
    <t>úprava podloží u komunikace,manipulační plochy, parkovací stání a přístup k objektu, ŠD fr. 0-63 v celkové tl. 500 mm, viz. příloha 1., 2.c., 2.e.</t>
  </si>
  <si>
    <t>(471+6+269+42+499+24)*2</t>
  </si>
  <si>
    <t>76</t>
  </si>
  <si>
    <t>564871116</t>
  </si>
  <si>
    <t>Podklad ze štěrkodrtě ŠD tl. 300 mm</t>
  </si>
  <si>
    <t>1185734246</t>
  </si>
  <si>
    <t>úprava podloží u chodníku, štěrkodrtí ŠD fr. 0-32 v tl. 300 mm, viz. příloha 1., 2.c., 2.e.</t>
  </si>
  <si>
    <t>77</t>
  </si>
  <si>
    <t>565135111</t>
  </si>
  <si>
    <t>Asfaltový beton vrstva podkladní ACP 16 (obalované kamenivo OKS) tl 50 mm š do 3 m</t>
  </si>
  <si>
    <t>1574854638</t>
  </si>
  <si>
    <t>oprava manipulační plochy-kryt živice, viz. příloha 2.a., 2.b.</t>
  </si>
  <si>
    <t>78</t>
  </si>
  <si>
    <t>565135121</t>
  </si>
  <si>
    <t>Asfaltový beton vrstva podkladní ACP 16 (obalované kamenivo OKS) tl 50 mm š přes 3 m</t>
  </si>
  <si>
    <t>2072936482</t>
  </si>
  <si>
    <t>komunikace vozidlová-kryt živice, viz. příloha 2.a. , 2.b.</t>
  </si>
  <si>
    <t>471</t>
  </si>
  <si>
    <t>79</t>
  </si>
  <si>
    <t>567122111</t>
  </si>
  <si>
    <t>Podklad ze směsi stmelené cementem SC C 8/10 (KSC I) tl 120 mm</t>
  </si>
  <si>
    <t>1442638630</t>
  </si>
  <si>
    <t>komunikace vozidlová-kryt živice, viz. příloha 2.a., 2.b.</t>
  </si>
  <si>
    <t>80</t>
  </si>
  <si>
    <t>1439194800</t>
  </si>
  <si>
    <t>oprava manipulační plochy-kryt živice, viz. příloha 2.a. , 2.b.</t>
  </si>
  <si>
    <t>81</t>
  </si>
  <si>
    <t>567123114</t>
  </si>
  <si>
    <t>Podklad ze směsi stmelené cementem SC C 5/6 (KSC II) tl 150 mm</t>
  </si>
  <si>
    <t>961794287</t>
  </si>
  <si>
    <t>oprava manipulační plochy-kryt ZD. viz. příloha 2.a., 2.b.</t>
  </si>
  <si>
    <t>82</t>
  </si>
  <si>
    <t>571908111</t>
  </si>
  <si>
    <t>Kryt vymývaným dekoračním kamenivem (kačírkem) tl 200 mm</t>
  </si>
  <si>
    <t>-665698357</t>
  </si>
  <si>
    <t>kačírek fr. 16-32 v tl. 200 mm, viz. příloha 2.a., 2.b.</t>
  </si>
  <si>
    <t>13+15+3</t>
  </si>
  <si>
    <t>83</t>
  </si>
  <si>
    <t>573111112</t>
  </si>
  <si>
    <t>Postřik živičný infiltrační s posypem z asfaltu množství 1 kg/m2</t>
  </si>
  <si>
    <t>-1698813623</t>
  </si>
  <si>
    <t>471+(0,5*10)</t>
  </si>
  <si>
    <t>84</t>
  </si>
  <si>
    <t>-25335169</t>
  </si>
  <si>
    <t>oprava manipualční plochy-kryt živice, viz. příloha 2.a. , 2.b.</t>
  </si>
  <si>
    <t>85</t>
  </si>
  <si>
    <t>573211109</t>
  </si>
  <si>
    <t>Postřik živičný spojovací z asfaltu v množství 0,50 kg/m2</t>
  </si>
  <si>
    <t>2046416709</t>
  </si>
  <si>
    <t>86</t>
  </si>
  <si>
    <t>-987791868</t>
  </si>
  <si>
    <t>87</t>
  </si>
  <si>
    <t>831778766</t>
  </si>
  <si>
    <t>živičný koberec, viz. příloha 2.a.</t>
  </si>
  <si>
    <t>88</t>
  </si>
  <si>
    <t>577134111</t>
  </si>
  <si>
    <t>Asfaltový beton vrstva obrusná ACO 11 (ABS) tř. I tl 40 mm š do 3 m z nemodifikovaného asfaltu</t>
  </si>
  <si>
    <t>1424707979</t>
  </si>
  <si>
    <t>oprava manipulaní plochy-kryt živice, viz. příloha 2.a., 2.b.</t>
  </si>
  <si>
    <t>89</t>
  </si>
  <si>
    <t>-698340513</t>
  </si>
  <si>
    <t>90</t>
  </si>
  <si>
    <t>577134121</t>
  </si>
  <si>
    <t>Asfaltový beton vrstva obrusná ACO 11 (ABS) tř. I tl 40 mm š přes 3 m z nemodifikovaného asfaltu</t>
  </si>
  <si>
    <t>1683395429</t>
  </si>
  <si>
    <t>91</t>
  </si>
  <si>
    <t>596211120</t>
  </si>
  <si>
    <t>Kladení zámkové dlažby komunikací pro pěší tl 60 mm skupiny B pl do 50 m2</t>
  </si>
  <si>
    <t>700256205</t>
  </si>
  <si>
    <t>chodník-kryt ZD, viz. příloha 2.a., 2.b.</t>
  </si>
  <si>
    <t>(26+10+4)</t>
  </si>
  <si>
    <t>92</t>
  </si>
  <si>
    <t>59245018</t>
  </si>
  <si>
    <t>dlažba skladebná betonová 200x100x60mm přírodní</t>
  </si>
  <si>
    <t>-1481981189</t>
  </si>
  <si>
    <t>chodník-kryt ZD+ztratné, viz. příloha 2.a., 2.b.</t>
  </si>
  <si>
    <t>26*1,03</t>
  </si>
  <si>
    <t>93</t>
  </si>
  <si>
    <t>59245006</t>
  </si>
  <si>
    <t>dlažba skladebná betonová pro nevidomé 200x100x60mm barevná</t>
  </si>
  <si>
    <t>1634769806</t>
  </si>
  <si>
    <t>chodník-varovný pás, barva červená+ztratné. viz. příloha 2.a., 2.b.</t>
  </si>
  <si>
    <t>10*1,03</t>
  </si>
  <si>
    <t>94</t>
  </si>
  <si>
    <t>5924508</t>
  </si>
  <si>
    <t>betonová dlažba rovná, bez zkosených hran 200/200/60, barva přírodní</t>
  </si>
  <si>
    <t>-227663949</t>
  </si>
  <si>
    <t>chodník-ohraničení varovného pásu+ztratné, viz. příloha 2.a., 2.b.</t>
  </si>
  <si>
    <t>4*1,03</t>
  </si>
  <si>
    <t>95</t>
  </si>
  <si>
    <t>807470039</t>
  </si>
  <si>
    <t>předláždění chodníku-kryt ZD, viz. příloha 2.a., 2.b.</t>
  </si>
  <si>
    <t>96</t>
  </si>
  <si>
    <t>59245015</t>
  </si>
  <si>
    <t>dlažba zámková profilová základní 200x165x60mm přírodní</t>
  </si>
  <si>
    <t>-366415821</t>
  </si>
  <si>
    <t>předláždění chodníku-kryt ZD - tvar "I"+ztratné, viz. příloha 2.a., 2.b.</t>
  </si>
  <si>
    <t>3*1,03</t>
  </si>
  <si>
    <t>97</t>
  </si>
  <si>
    <t>-1986538673</t>
  </si>
  <si>
    <t>předláždění chodníku-kryt ZD , varovný pás, barva červená+ztratné. viz. příloha 2.a.,2.b.</t>
  </si>
  <si>
    <t>2*1,03</t>
  </si>
  <si>
    <t>98</t>
  </si>
  <si>
    <t>-1019304085</t>
  </si>
  <si>
    <t>předláždění chodníku-kryt ZD, ohraničení varovného pásu+ztratné, viz. příloha 2.a., 2.b.</t>
  </si>
  <si>
    <t>1*1,03</t>
  </si>
  <si>
    <t>99</t>
  </si>
  <si>
    <t>596211124</t>
  </si>
  <si>
    <t>Příplatek za kombinaci dvou barev u kladení betonových dlažeb komunikací pro pěší tl 60 mm skupiny B</t>
  </si>
  <si>
    <t>-124181914</t>
  </si>
  <si>
    <t xml:space="preserve">chodník-kryt ZD, viz. příloha 2.a., 2.b. </t>
  </si>
  <si>
    <t>100</t>
  </si>
  <si>
    <t>909819037</t>
  </si>
  <si>
    <t>předláždění chodníku-kryt ZD. viz. příloha 2.a., 2.b.</t>
  </si>
  <si>
    <t>101</t>
  </si>
  <si>
    <t>596211210</t>
  </si>
  <si>
    <t>Kladení zámkové dlažby komunikací pro pěší tl 80 mm skupiny A pl do 50 m2</t>
  </si>
  <si>
    <t>2005899295</t>
  </si>
  <si>
    <t>přístup k objektu-kryt ZD</t>
  </si>
  <si>
    <t>102</t>
  </si>
  <si>
    <t>59245020</t>
  </si>
  <si>
    <t>dlažba skladebná betonová 200x100x80mm přírodní</t>
  </si>
  <si>
    <t>2062621118</t>
  </si>
  <si>
    <t>přístup k objektu-kryt ZD + ztratné,</t>
  </si>
  <si>
    <t>(15+9)*1,03</t>
  </si>
  <si>
    <t>103</t>
  </si>
  <si>
    <t>596212210</t>
  </si>
  <si>
    <t>Kladení zámkové dlažby pozemních komunikací tl 80 mm skupiny A pl do 50 m2</t>
  </si>
  <si>
    <t>176124132</t>
  </si>
  <si>
    <t>vyhrazená parkovací stání-kryt ZD, viz. příloha 2.a., 2.b.</t>
  </si>
  <si>
    <t>(40+2)</t>
  </si>
  <si>
    <t>104</t>
  </si>
  <si>
    <t>1117730463</t>
  </si>
  <si>
    <t>vyhrazená parkovací stání-kryt ZD,+ ztratné, viz, příloha 2.a., 2.b.</t>
  </si>
  <si>
    <t>40*1,03</t>
  </si>
  <si>
    <t>105</t>
  </si>
  <si>
    <t>59245005</t>
  </si>
  <si>
    <t>dlažba skladebná betonová 200x100x80mm barevná</t>
  </si>
  <si>
    <t>-1595878125</t>
  </si>
  <si>
    <t>vyhrazená parkovací stání-kryt ZD, barva bílá, dělící čáry, + ztratné, viz. příloha 2.a., 2.b.</t>
  </si>
  <si>
    <t>106</t>
  </si>
  <si>
    <t>596212213</t>
  </si>
  <si>
    <t>Kladení zámkové dlažby pozemních komunikací tl 80 mm skupiny A pl přes 300 m2</t>
  </si>
  <si>
    <t>789989770</t>
  </si>
  <si>
    <t>107</t>
  </si>
  <si>
    <t>5962123</t>
  </si>
  <si>
    <t>betonová dlažba - tvar terčík , barva přírodní</t>
  </si>
  <si>
    <t>1948227925</t>
  </si>
  <si>
    <t>oprava manipulační plochy-kryt ZD + ztratné, viz. příloha 2.a., 2.b.</t>
  </si>
  <si>
    <t>269*1,02</t>
  </si>
  <si>
    <t>108</t>
  </si>
  <si>
    <t>596212214</t>
  </si>
  <si>
    <t>Příplatek za kombinaci dvou barev u betonových dlažeb pozemních komunikací tl 80 mm skupiny A</t>
  </si>
  <si>
    <t>623244058</t>
  </si>
  <si>
    <t>40+2</t>
  </si>
  <si>
    <t>109</t>
  </si>
  <si>
    <t>596212223</t>
  </si>
  <si>
    <t>Kladení zámkové dlažby pozemních komunikací tl 80 mm skupiny B pl přes 300 m2</t>
  </si>
  <si>
    <t>1147779525</t>
  </si>
  <si>
    <t>parkovací stání-kryt ZD, viz. příloha 2.a., 2.b.</t>
  </si>
  <si>
    <t>483+16</t>
  </si>
  <si>
    <t>110</t>
  </si>
  <si>
    <t>196411727</t>
  </si>
  <si>
    <t>parkovací stání-kryt ZD, dělící čáry, barva bílá+ztratné, viz. příloha 2.a., 2.b.</t>
  </si>
  <si>
    <t>16*1,03</t>
  </si>
  <si>
    <t>111</t>
  </si>
  <si>
    <t>5924506</t>
  </si>
  <si>
    <t xml:space="preserve">betonová ztarvňovací  dlažba 210/140/80, barva přírodní</t>
  </si>
  <si>
    <t>2144221558</t>
  </si>
  <si>
    <t>parkovací stání-kryt ZD+ztratné, viz. příloha 2.a., 2.b.</t>
  </si>
  <si>
    <t>483*1,01</t>
  </si>
  <si>
    <t>112</t>
  </si>
  <si>
    <t>5924507</t>
  </si>
  <si>
    <t>kamenivo pro výpň spár</t>
  </si>
  <si>
    <t>-377058818</t>
  </si>
  <si>
    <t>parkovací stání-kryt ZD, 28% z celkové plochy,+dovoz+nákup, viz. příloha 2.a., 2.b.</t>
  </si>
  <si>
    <t>(483*0,28)*0,08</t>
  </si>
  <si>
    <t>113</t>
  </si>
  <si>
    <t>596212224</t>
  </si>
  <si>
    <t>Příplatek za kombinaci dvou barev u betonových dlažeb pozemních komunikací tl 80 mm skupiny B</t>
  </si>
  <si>
    <t>-932819102</t>
  </si>
  <si>
    <t>parkovací stání-kryt ZD. viz. příloha 2.a., 2.b.</t>
  </si>
  <si>
    <t>Trubní vedení</t>
  </si>
  <si>
    <t>114</t>
  </si>
  <si>
    <t>899231111</t>
  </si>
  <si>
    <t>Výšková úprava uličního vstupu nebo vpusti do 200 mm zvýšením mříže</t>
  </si>
  <si>
    <t>664871354</t>
  </si>
  <si>
    <t>115</t>
  </si>
  <si>
    <t>899331111</t>
  </si>
  <si>
    <t>Výšková úprava uličního vstupu nebo vpusti do 200 mm zvýšením poklopu</t>
  </si>
  <si>
    <t>156154408</t>
  </si>
  <si>
    <t>116</t>
  </si>
  <si>
    <t>899431111</t>
  </si>
  <si>
    <t>Výšková úprava uličního vstupu nebo vpusti do 200 mm zvýšením krycího hrnce, šoupěte nebo hydrantu</t>
  </si>
  <si>
    <t>1052284144</t>
  </si>
  <si>
    <t>117</t>
  </si>
  <si>
    <t>8995</t>
  </si>
  <si>
    <t>Montáž+dodávka plastového kabelového žlabu se zákrytem (tvrzený plast)</t>
  </si>
  <si>
    <t>-132700535</t>
  </si>
  <si>
    <t>7,5+6,5</t>
  </si>
  <si>
    <t>118</t>
  </si>
  <si>
    <t>911121111</t>
  </si>
  <si>
    <t>Montáž zábradlí ocelového přichyceného vruty do betonového podkladu</t>
  </si>
  <si>
    <t>828352423</t>
  </si>
  <si>
    <t xml:space="preserve">kotvení do palisád přes patní plechy pomocí lepených kotev do betonu, viz. příloha 1, 2.a.   </t>
  </si>
  <si>
    <t>119</t>
  </si>
  <si>
    <t>911122</t>
  </si>
  <si>
    <t>zábradlí z ocelových trubek</t>
  </si>
  <si>
    <t>265015949</t>
  </si>
  <si>
    <t>trojitý univerzální syntetický nátěr proti prorezivění, barva šedá, viz. příloha 1. 2.a.</t>
  </si>
  <si>
    <t>120</t>
  </si>
  <si>
    <t>914111111</t>
  </si>
  <si>
    <t>Montáž svislé dopravní značky do velikosti 1 m2 objímkami na sloupek nebo konzolu</t>
  </si>
  <si>
    <t>856117159</t>
  </si>
  <si>
    <t>1+1+1+1+1+1</t>
  </si>
  <si>
    <t>121</t>
  </si>
  <si>
    <t>40445510</t>
  </si>
  <si>
    <t>značka dopravní svislá retroreflexní fólie tř 1 FeZn-Al rám trojúhelník 900mm</t>
  </si>
  <si>
    <t>-775942806</t>
  </si>
  <si>
    <t>SDZ návrh- dopravní značka P4, viz. příloha 2.a.</t>
  </si>
  <si>
    <t>122</t>
  </si>
  <si>
    <t>40445517</t>
  </si>
  <si>
    <t>značka dopravní svislá retroreflexní fólie tř 1 FeZn-Al rám D 700mm</t>
  </si>
  <si>
    <t>1854308955</t>
  </si>
  <si>
    <t xml:space="preserve">SDZ návrh - dopravní značka B2, viz. příloha 2.a. </t>
  </si>
  <si>
    <t>123</t>
  </si>
  <si>
    <t>40445539</t>
  </si>
  <si>
    <t>značka dopravní svislá retroreflexní fólie tř 1 FeZn-Al rám 500x150mm</t>
  </si>
  <si>
    <t>1637257194</t>
  </si>
  <si>
    <t>SDZ návrh - dopravní značka E8d, viz. příloha 2.a.</t>
  </si>
  <si>
    <t>124</t>
  </si>
  <si>
    <t>40445535</t>
  </si>
  <si>
    <t>značka dopravní svislá retroreflexní fólie tř 1 FeZn-Al rám 500x700mm</t>
  </si>
  <si>
    <t>1883106985</t>
  </si>
  <si>
    <t xml:space="preserve">SDZ  návrh-dopravní značky IP4b, IP11a, IP12+symbol O1, viz. příloha 2.a.</t>
  </si>
  <si>
    <t>1+1+1</t>
  </si>
  <si>
    <t>125</t>
  </si>
  <si>
    <t>914511111</t>
  </si>
  <si>
    <t>Montáž sloupku dopravních značek délky do 3,5 m s betonovým základem</t>
  </si>
  <si>
    <t>-1870815471</t>
  </si>
  <si>
    <t>126</t>
  </si>
  <si>
    <t>40445225</t>
  </si>
  <si>
    <t>sloupek pro dopravní značku Zn D 60mm v 3,5m</t>
  </si>
  <si>
    <t>1104852541</t>
  </si>
  <si>
    <t>127</t>
  </si>
  <si>
    <t>40445253</t>
  </si>
  <si>
    <t>víčko plastové na sloupek D 60mm</t>
  </si>
  <si>
    <t>-1359301149</t>
  </si>
  <si>
    <t>128</t>
  </si>
  <si>
    <t>40445256</t>
  </si>
  <si>
    <t>svorka upínací na sloupek dopravní značky D 60mm</t>
  </si>
  <si>
    <t>-698381641</t>
  </si>
  <si>
    <t>SDZ návrh,, viz. příloha 2.a.</t>
  </si>
  <si>
    <t>6*2</t>
  </si>
  <si>
    <t>129</t>
  </si>
  <si>
    <t>915111115</t>
  </si>
  <si>
    <t>Vodorovné dopravní značení dělící čáry souvislé š 125 mm základní žlutá barva</t>
  </si>
  <si>
    <t>1688727766</t>
  </si>
  <si>
    <t xml:space="preserve">VDZ návrh,- V12a,  viz. příloha 2.a.</t>
  </si>
  <si>
    <t>130</t>
  </si>
  <si>
    <t>915131111</t>
  </si>
  <si>
    <t>Vodorovné dopravní značení přechody pro chodce, šipky, symboly základní bílá barva</t>
  </si>
  <si>
    <t>-25553222</t>
  </si>
  <si>
    <t>VDZ návrh - V10f a V13, viz. příloha 2.a.</t>
  </si>
  <si>
    <t>(3*1,5)+(7/2)</t>
  </si>
  <si>
    <t>131</t>
  </si>
  <si>
    <t>915491211</t>
  </si>
  <si>
    <t>Osazení vodícího proužku z betonových desek do betonového lože tl do 100 mm š proužku 250 mm</t>
  </si>
  <si>
    <t>1358403273</t>
  </si>
  <si>
    <t>osazený do betonového lože C20/25nXF3 s opěrou, viz. příloha 2.b.</t>
  </si>
  <si>
    <t>122+96</t>
  </si>
  <si>
    <t>132</t>
  </si>
  <si>
    <t>91449122</t>
  </si>
  <si>
    <t>betonový vodící proužek 250/500/80, barva přírodní</t>
  </si>
  <si>
    <t>147117311</t>
  </si>
  <si>
    <t>+ztartné, viz. příloha 2.b.</t>
  </si>
  <si>
    <t>218*2*1,02</t>
  </si>
  <si>
    <t>133</t>
  </si>
  <si>
    <t>915611111</t>
  </si>
  <si>
    <t>Předznačení vodorovného liniového značení</t>
  </si>
  <si>
    <t>-1121575999</t>
  </si>
  <si>
    <t>VDZ návrh - V12a, viz. příloha 2.a.</t>
  </si>
  <si>
    <t>134</t>
  </si>
  <si>
    <t>915621111</t>
  </si>
  <si>
    <t>Předznačení vodorovného plošného značení</t>
  </si>
  <si>
    <t>-1036928632</t>
  </si>
  <si>
    <t>135</t>
  </si>
  <si>
    <t>916231213</t>
  </si>
  <si>
    <t>Osazení chodníkového obrubníku betonového stojatého s boční opěrou do lože z betonu prostého</t>
  </si>
  <si>
    <t>665553272</t>
  </si>
  <si>
    <t>osazený do betonového lože C20/25nXF3 opěrou, viz. příloha 2.b.</t>
  </si>
  <si>
    <t>73+12+10+15+4+8+4</t>
  </si>
  <si>
    <t>136</t>
  </si>
  <si>
    <t>59217023</t>
  </si>
  <si>
    <t>obrubník betonový chodníkový 1000x150x250mm</t>
  </si>
  <si>
    <t>-42320098</t>
  </si>
  <si>
    <t>+ztratné, barva přírodní., viz. příloha 2.b.</t>
  </si>
  <si>
    <t>126*1,01</t>
  </si>
  <si>
    <t>137</t>
  </si>
  <si>
    <t>916331112</t>
  </si>
  <si>
    <t>Osazení zahradního obrubníku betonového do lože z betonu s boční opěrou</t>
  </si>
  <si>
    <t>311809524</t>
  </si>
  <si>
    <t>11+5+4+1+1,5+1,5</t>
  </si>
  <si>
    <t>138</t>
  </si>
  <si>
    <t>59217012</t>
  </si>
  <si>
    <t>obrubník betonový zahradní 500x80x250mm</t>
  </si>
  <si>
    <t>2068944359</t>
  </si>
  <si>
    <t>+ztratné, barva přírodní, viz. příloha 2.b.</t>
  </si>
  <si>
    <t>24*1,01</t>
  </si>
  <si>
    <t>139</t>
  </si>
  <si>
    <t>-2024831817</t>
  </si>
  <si>
    <t>1+9+1+1+5+11</t>
  </si>
  <si>
    <t>140</t>
  </si>
  <si>
    <t>59217011</t>
  </si>
  <si>
    <t>obrubník betonový zahradní 500x50x200mm</t>
  </si>
  <si>
    <t>1238559159</t>
  </si>
  <si>
    <t>+ztratné , barv přírodní,viz. příloha 2.b.</t>
  </si>
  <si>
    <t>28*1,01</t>
  </si>
  <si>
    <t>141</t>
  </si>
  <si>
    <t>916991121</t>
  </si>
  <si>
    <t>Lože pod obrubníky, krajníky nebo obruby z dlažebních kostek z betonu prostého</t>
  </si>
  <si>
    <t>194166606</t>
  </si>
  <si>
    <t>u obrubníků a palisád (odhad)</t>
  </si>
  <si>
    <t>919121132</t>
  </si>
  <si>
    <t>Těsnění spár zálivkou za studena pro komůrky š 20 mm hl 40 mm s těsnicím profilem</t>
  </si>
  <si>
    <t>1307731471</t>
  </si>
  <si>
    <t>úprava styčné spáry, viz. příloha 1, 2.a.</t>
  </si>
  <si>
    <t>143</t>
  </si>
  <si>
    <t>919726121</t>
  </si>
  <si>
    <t>Geotextilie pro ochranu, separaci a filtraci netkaná měrná hmotnost do 200 g/m2</t>
  </si>
  <si>
    <t>26500400</t>
  </si>
  <si>
    <t>odvodnění vrstvy nad nepropustným podkladem, viz. příloha 2.b.</t>
  </si>
  <si>
    <t>144</t>
  </si>
  <si>
    <t>919726201</t>
  </si>
  <si>
    <t>Geotextilie pro vyztužení, separaci a filtraci tkaná z PP podélná pevnost v tahu do 15 kN/m</t>
  </si>
  <si>
    <t>-1344674190</t>
  </si>
  <si>
    <t>kačírek, viz. příloha 2.a., 2.b.</t>
  </si>
  <si>
    <t>145</t>
  </si>
  <si>
    <t>919726202</t>
  </si>
  <si>
    <t>Geotextilie pro vyztužení, separaci a filtraci tkaná z PP podélná pevnost v tahu do 50 kN/m</t>
  </si>
  <si>
    <t>1719086663</t>
  </si>
  <si>
    <t>úprava podloží u komunikace. manipulačních ploch, parkovacích stání a přístupu k objektu, viz. příloha 1., 2.c., 2.e.</t>
  </si>
  <si>
    <t>471+6+269+42+499+24</t>
  </si>
  <si>
    <t>146</t>
  </si>
  <si>
    <t>935932111</t>
  </si>
  <si>
    <t>Osazení odvodňovacího plastového žlabu s krycím roštem šířky do 200 mm</t>
  </si>
  <si>
    <t>1230594627</t>
  </si>
  <si>
    <t>viz. příloha 1., 2.a.</t>
  </si>
  <si>
    <t>4+10,5</t>
  </si>
  <si>
    <t>147</t>
  </si>
  <si>
    <t>9359322</t>
  </si>
  <si>
    <t>žlab č.1, délka 4,0 m</t>
  </si>
  <si>
    <t>806666714</t>
  </si>
  <si>
    <t xml:space="preserve">tvarovky z polyesteru, vpust, můstkový rošt,litinový D 400,  viz. příloha 1., 2.a.</t>
  </si>
  <si>
    <t>148</t>
  </si>
  <si>
    <t>9359323</t>
  </si>
  <si>
    <t>žlab č.2, délka 10,5 m</t>
  </si>
  <si>
    <t>246813308</t>
  </si>
  <si>
    <t>tvarovky z polyesteru , vpust, můstkový rošt litinový D400, viz. příloha 1, 2.a.</t>
  </si>
  <si>
    <t>149</t>
  </si>
  <si>
    <t>938908411</t>
  </si>
  <si>
    <t>Čištění vozovek splachováním vodou</t>
  </si>
  <si>
    <t>803945027</t>
  </si>
  <si>
    <t>150</t>
  </si>
  <si>
    <t>-110601399</t>
  </si>
  <si>
    <t>VDZ návrh, viz. příloha 2.a.</t>
  </si>
  <si>
    <t>(1,5*3)+(7/2)+(11*0,125)</t>
  </si>
  <si>
    <t>151</t>
  </si>
  <si>
    <t>93900</t>
  </si>
  <si>
    <t>Přeložka stožáru vrchniho sdělovacího vedení</t>
  </si>
  <si>
    <t>-844592497</t>
  </si>
  <si>
    <t xml:space="preserve">demontáž+montáž+zemní práce+doprava+poplatek+potřebný materiál,  viz. příloha 1., 2.a.</t>
  </si>
  <si>
    <t>152</t>
  </si>
  <si>
    <t>93901</t>
  </si>
  <si>
    <t>Přeložka kabelu VN</t>
  </si>
  <si>
    <t>1600760539</t>
  </si>
  <si>
    <t xml:space="preserve">montážní práce, zemní práce+potřebný materiál, viz. příloha  1., 2.a.</t>
  </si>
  <si>
    <t>153</t>
  </si>
  <si>
    <t>93902</t>
  </si>
  <si>
    <t>Přeložka kabelu NN</t>
  </si>
  <si>
    <t>-1873216934</t>
  </si>
  <si>
    <t>montážní práce, zemní práce+potřebný materiál, viz. příloha 1., 2.a.</t>
  </si>
  <si>
    <t>154</t>
  </si>
  <si>
    <t>-1308629084</t>
  </si>
  <si>
    <t>155</t>
  </si>
  <si>
    <t>-974796760</t>
  </si>
  <si>
    <t>E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</si>
  <si>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</si>
  <si>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</si>
  <si>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</si>
  <si>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</si>
  <si>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</si>
  <si>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</si>
  <si>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</si>
  <si>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</si>
  <si>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</si>
  <si>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</si>
  <si>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011314000</t>
  </si>
  <si>
    <t>Archeologický dohled</t>
  </si>
  <si>
    <t>kpl.</t>
  </si>
  <si>
    <t>1024</t>
  </si>
  <si>
    <t>-793164761</t>
  </si>
  <si>
    <t>011324000</t>
  </si>
  <si>
    <t>Archeologický průzkum</t>
  </si>
  <si>
    <t>kpl</t>
  </si>
  <si>
    <t>-1787393172</t>
  </si>
  <si>
    <t>012203000</t>
  </si>
  <si>
    <t>Geodetické práce při provádění stavby</t>
  </si>
  <si>
    <t>-1456232158</t>
  </si>
  <si>
    <t>012303000</t>
  </si>
  <si>
    <t>Geodetické práce po výstavbě</t>
  </si>
  <si>
    <t>592458920</t>
  </si>
  <si>
    <t>013254000</t>
  </si>
  <si>
    <t>Dokumentace skutečného provedení stavby</t>
  </si>
  <si>
    <t>1854980271</t>
  </si>
  <si>
    <t>VRN3</t>
  </si>
  <si>
    <t>Zařízení staveniště</t>
  </si>
  <si>
    <t>030001000</t>
  </si>
  <si>
    <t>-218034724</t>
  </si>
  <si>
    <t>stavební buňky , toiky, napojení na inž. sítě atd</t>
  </si>
  <si>
    <t>034002000</t>
  </si>
  <si>
    <t>Zabezpečení staveniště</t>
  </si>
  <si>
    <t>-100815121</t>
  </si>
  <si>
    <t>zabezpečení staveniště v souladu s nařízením vlády 591/2006 Sb.</t>
  </si>
  <si>
    <t>VRN4</t>
  </si>
  <si>
    <t>Inženýrská činnost</t>
  </si>
  <si>
    <t>043134000</t>
  </si>
  <si>
    <t>Zkoušky zatěžovací</t>
  </si>
  <si>
    <t>375743769</t>
  </si>
  <si>
    <t>VRN7</t>
  </si>
  <si>
    <t>Provozní vlivy</t>
  </si>
  <si>
    <t>072002000</t>
  </si>
  <si>
    <t>Silniční provoz</t>
  </si>
  <si>
    <t>-1313800415</t>
  </si>
  <si>
    <t>dopravní značení</t>
  </si>
  <si>
    <t>VRN9</t>
  </si>
  <si>
    <t>Ostatní náklady</t>
  </si>
  <si>
    <t>091003000</t>
  </si>
  <si>
    <t>Ostatní náklady bez rozlišení</t>
  </si>
  <si>
    <t>-1525152074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</si>
</sst>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40</v>
      </c>
      <c r="E29" s="45"/>
      <c r="F29" s="31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49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50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51</v>
      </c>
      <c r="AI60" s="40"/>
      <c r="AJ60" s="40"/>
      <c r="AK60" s="40"/>
      <c r="AL60" s="40"/>
      <c r="AM60" s="59" t="s">
        <v>52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54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51</v>
      </c>
      <c r="AI75" s="40"/>
      <c r="AJ75" s="40"/>
      <c r="AK75" s="40"/>
      <c r="AL75" s="40"/>
      <c r="AM75" s="59" t="s">
        <v>52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08/19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Rychnov nad Kněžnou - Parkoviště u zimního stadionu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Rychnov nad Kněžnou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13. 9. 2019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30</v>
      </c>
      <c r="AJ89" s="38"/>
      <c r="AK89" s="38"/>
      <c r="AL89" s="38"/>
      <c r="AM89" s="74" t="str">
        <f>IF(E17="","",E17)</f>
        <v xml:space="preserve">VIAPROJEKT s.r.o  HK</v>
      </c>
      <c r="AN89" s="65"/>
      <c r="AO89" s="65"/>
      <c r="AP89" s="65"/>
      <c r="AQ89" s="38"/>
      <c r="AR89" s="42"/>
      <c r="AS89" s="75" t="s">
        <v>56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28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33</v>
      </c>
      <c r="AJ90" s="38"/>
      <c r="AK90" s="38"/>
      <c r="AL90" s="38"/>
      <c r="AM90" s="74" t="str">
        <f>IF(E20="","",E20)</f>
        <v>B.Burešová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57</v>
      </c>
      <c r="D92" s="88"/>
      <c r="E92" s="88"/>
      <c r="F92" s="88"/>
      <c r="G92" s="88"/>
      <c r="H92" s="89"/>
      <c r="I92" s="90" t="s">
        <v>58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59</v>
      </c>
      <c r="AH92" s="88"/>
      <c r="AI92" s="88"/>
      <c r="AJ92" s="88"/>
      <c r="AK92" s="88"/>
      <c r="AL92" s="88"/>
      <c r="AM92" s="88"/>
      <c r="AN92" s="90" t="s">
        <v>60</v>
      </c>
      <c r="AO92" s="88"/>
      <c r="AP92" s="92"/>
      <c r="AQ92" s="93" t="s">
        <v>61</v>
      </c>
      <c r="AR92" s="42"/>
      <c r="AS92" s="94" t="s">
        <v>62</v>
      </c>
      <c r="AT92" s="95" t="s">
        <v>63</v>
      </c>
      <c r="AU92" s="95" t="s">
        <v>64</v>
      </c>
      <c r="AV92" s="95" t="s">
        <v>65</v>
      </c>
      <c r="AW92" s="95" t="s">
        <v>66</v>
      </c>
      <c r="AX92" s="95" t="s">
        <v>67</v>
      </c>
      <c r="AY92" s="95" t="s">
        <v>68</v>
      </c>
      <c r="AZ92" s="95" t="s">
        <v>69</v>
      </c>
      <c r="BA92" s="95" t="s">
        <v>70</v>
      </c>
      <c r="BB92" s="95" t="s">
        <v>71</v>
      </c>
      <c r="BC92" s="95" t="s">
        <v>72</v>
      </c>
      <c r="BD92" s="96" t="s">
        <v>73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74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ROUND(AG95+AG98,2)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ROUND(AS95+AS98,2)</f>
        <v>0</v>
      </c>
      <c r="AT94" s="108">
        <f>ROUND(SUM(AV94:AW94),2)</f>
        <v>0</v>
      </c>
      <c r="AU94" s="109">
        <f>ROUND(AU95+AU98,5)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ROUND(AZ95+AZ98,2)</f>
        <v>0</v>
      </c>
      <c r="BA94" s="108">
        <f>ROUND(BA95+BA98,2)</f>
        <v>0</v>
      </c>
      <c r="BB94" s="108">
        <f>ROUND(BB95+BB98,2)</f>
        <v>0</v>
      </c>
      <c r="BC94" s="108">
        <f>ROUND(BC95+BC98,2)</f>
        <v>0</v>
      </c>
      <c r="BD94" s="110">
        <f>ROUND(BD95+BD98,2)</f>
        <v>0</v>
      </c>
      <c r="BS94" s="111" t="s">
        <v>75</v>
      </c>
      <c r="BT94" s="111" t="s">
        <v>76</v>
      </c>
      <c r="BU94" s="112" t="s">
        <v>77</v>
      </c>
      <c r="BV94" s="111" t="s">
        <v>78</v>
      </c>
      <c r="BW94" s="111" t="s">
        <v>5</v>
      </c>
      <c r="BX94" s="111" t="s">
        <v>79</v>
      </c>
      <c r="CL94" s="111" t="s">
        <v>1</v>
      </c>
    </row>
    <row r="95" s="6" customFormat="1" ht="16.5" customHeight="1">
      <c r="B95" s="113"/>
      <c r="C95" s="114"/>
      <c r="D95" s="115" t="s">
        <v>75</v>
      </c>
      <c r="E95" s="115"/>
      <c r="F95" s="115"/>
      <c r="G95" s="115"/>
      <c r="H95" s="115"/>
      <c r="I95" s="116"/>
      <c r="J95" s="115" t="s">
        <v>80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ROUND(SUM(AG96:AG97),2)</f>
        <v>0</v>
      </c>
      <c r="AH95" s="116"/>
      <c r="AI95" s="116"/>
      <c r="AJ95" s="116"/>
      <c r="AK95" s="116"/>
      <c r="AL95" s="116"/>
      <c r="AM95" s="116"/>
      <c r="AN95" s="118">
        <f>SUM(AG95,AT95)</f>
        <v>0</v>
      </c>
      <c r="AO95" s="116"/>
      <c r="AP95" s="116"/>
      <c r="AQ95" s="119" t="s">
        <v>81</v>
      </c>
      <c r="AR95" s="120"/>
      <c r="AS95" s="121">
        <f>ROUND(SUM(AS96:AS97),2)</f>
        <v>0</v>
      </c>
      <c r="AT95" s="122">
        <f>ROUND(SUM(AV95:AW95),2)</f>
        <v>0</v>
      </c>
      <c r="AU95" s="123">
        <f>ROUND(SUM(AU96:AU97),5)</f>
        <v>0</v>
      </c>
      <c r="AV95" s="122">
        <f>ROUND(AZ95*L29,2)</f>
        <v>0</v>
      </c>
      <c r="AW95" s="122">
        <f>ROUND(BA95*L30,2)</f>
        <v>0</v>
      </c>
      <c r="AX95" s="122">
        <f>ROUND(BB95*L29,2)</f>
        <v>0</v>
      </c>
      <c r="AY95" s="122">
        <f>ROUND(BC95*L30,2)</f>
        <v>0</v>
      </c>
      <c r="AZ95" s="122">
        <f>ROUND(SUM(AZ96:AZ97),2)</f>
        <v>0</v>
      </c>
      <c r="BA95" s="122">
        <f>ROUND(SUM(BA96:BA97),2)</f>
        <v>0</v>
      </c>
      <c r="BB95" s="122">
        <f>ROUND(SUM(BB96:BB97),2)</f>
        <v>0</v>
      </c>
      <c r="BC95" s="122">
        <f>ROUND(SUM(BC96:BC97),2)</f>
        <v>0</v>
      </c>
      <c r="BD95" s="124">
        <f>ROUND(SUM(BD96:BD97),2)</f>
        <v>0</v>
      </c>
      <c r="BS95" s="125" t="s">
        <v>75</v>
      </c>
      <c r="BT95" s="125" t="s">
        <v>82</v>
      </c>
      <c r="BU95" s="125" t="s">
        <v>77</v>
      </c>
      <c r="BV95" s="125" t="s">
        <v>78</v>
      </c>
      <c r="BW95" s="125" t="s">
        <v>83</v>
      </c>
      <c r="BX95" s="125" t="s">
        <v>5</v>
      </c>
      <c r="CL95" s="125" t="s">
        <v>1</v>
      </c>
      <c r="CM95" s="125" t="s">
        <v>84</v>
      </c>
    </row>
    <row r="96" s="3" customFormat="1" ht="16.5" customHeight="1">
      <c r="A96" s="126" t="s">
        <v>85</v>
      </c>
      <c r="B96" s="64"/>
      <c r="C96" s="127"/>
      <c r="D96" s="127"/>
      <c r="E96" s="128" t="s">
        <v>86</v>
      </c>
      <c r="F96" s="128"/>
      <c r="G96" s="128"/>
      <c r="H96" s="128"/>
      <c r="I96" s="128"/>
      <c r="J96" s="127"/>
      <c r="K96" s="128" t="s">
        <v>87</v>
      </c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9">
        <f>'a - příprava území'!J32</f>
        <v>0</v>
      </c>
      <c r="AH96" s="127"/>
      <c r="AI96" s="127"/>
      <c r="AJ96" s="127"/>
      <c r="AK96" s="127"/>
      <c r="AL96" s="127"/>
      <c r="AM96" s="127"/>
      <c r="AN96" s="129">
        <f>SUM(AG96,AT96)</f>
        <v>0</v>
      </c>
      <c r="AO96" s="127"/>
      <c r="AP96" s="127"/>
      <c r="AQ96" s="130" t="s">
        <v>88</v>
      </c>
      <c r="AR96" s="66"/>
      <c r="AS96" s="131">
        <v>0</v>
      </c>
      <c r="AT96" s="132">
        <f>ROUND(SUM(AV96:AW96),2)</f>
        <v>0</v>
      </c>
      <c r="AU96" s="133">
        <f>'a - příprava území'!P125</f>
        <v>0</v>
      </c>
      <c r="AV96" s="132">
        <f>'a - příprava území'!J35</f>
        <v>0</v>
      </c>
      <c r="AW96" s="132">
        <f>'a - příprava území'!J36</f>
        <v>0</v>
      </c>
      <c r="AX96" s="132">
        <f>'a - příprava území'!J37</f>
        <v>0</v>
      </c>
      <c r="AY96" s="132">
        <f>'a - příprava území'!J38</f>
        <v>0</v>
      </c>
      <c r="AZ96" s="132">
        <f>'a - příprava území'!F35</f>
        <v>0</v>
      </c>
      <c r="BA96" s="132">
        <f>'a - příprava území'!F36</f>
        <v>0</v>
      </c>
      <c r="BB96" s="132">
        <f>'a - příprava území'!F37</f>
        <v>0</v>
      </c>
      <c r="BC96" s="132">
        <f>'a - příprava území'!F38</f>
        <v>0</v>
      </c>
      <c r="BD96" s="134">
        <f>'a - příprava území'!F39</f>
        <v>0</v>
      </c>
      <c r="BT96" s="135" t="s">
        <v>84</v>
      </c>
      <c r="BV96" s="135" t="s">
        <v>78</v>
      </c>
      <c r="BW96" s="135" t="s">
        <v>89</v>
      </c>
      <c r="BX96" s="135" t="s">
        <v>83</v>
      </c>
      <c r="CL96" s="135" t="s">
        <v>1</v>
      </c>
    </row>
    <row r="97" s="3" customFormat="1" ht="16.5" customHeight="1">
      <c r="A97" s="126" t="s">
        <v>85</v>
      </c>
      <c r="B97" s="64"/>
      <c r="C97" s="127"/>
      <c r="D97" s="127"/>
      <c r="E97" s="128" t="s">
        <v>90</v>
      </c>
      <c r="F97" s="128"/>
      <c r="G97" s="128"/>
      <c r="H97" s="128"/>
      <c r="I97" s="128"/>
      <c r="J97" s="127"/>
      <c r="K97" s="128" t="s">
        <v>91</v>
      </c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9">
        <f>'b - návrh'!J32</f>
        <v>0</v>
      </c>
      <c r="AH97" s="127"/>
      <c r="AI97" s="127"/>
      <c r="AJ97" s="127"/>
      <c r="AK97" s="127"/>
      <c r="AL97" s="127"/>
      <c r="AM97" s="127"/>
      <c r="AN97" s="129">
        <f>SUM(AG97,AT97)</f>
        <v>0</v>
      </c>
      <c r="AO97" s="127"/>
      <c r="AP97" s="127"/>
      <c r="AQ97" s="130" t="s">
        <v>88</v>
      </c>
      <c r="AR97" s="66"/>
      <c r="AS97" s="131">
        <v>0</v>
      </c>
      <c r="AT97" s="132">
        <f>ROUND(SUM(AV97:AW97),2)</f>
        <v>0</v>
      </c>
      <c r="AU97" s="133">
        <f>'b - návrh'!P128</f>
        <v>0</v>
      </c>
      <c r="AV97" s="132">
        <f>'b - návrh'!J35</f>
        <v>0</v>
      </c>
      <c r="AW97" s="132">
        <f>'b - návrh'!J36</f>
        <v>0</v>
      </c>
      <c r="AX97" s="132">
        <f>'b - návrh'!J37</f>
        <v>0</v>
      </c>
      <c r="AY97" s="132">
        <f>'b - návrh'!J38</f>
        <v>0</v>
      </c>
      <c r="AZ97" s="132">
        <f>'b - návrh'!F35</f>
        <v>0</v>
      </c>
      <c r="BA97" s="132">
        <f>'b - návrh'!F36</f>
        <v>0</v>
      </c>
      <c r="BB97" s="132">
        <f>'b - návrh'!F37</f>
        <v>0</v>
      </c>
      <c r="BC97" s="132">
        <f>'b - návrh'!F38</f>
        <v>0</v>
      </c>
      <c r="BD97" s="134">
        <f>'b - návrh'!F39</f>
        <v>0</v>
      </c>
      <c r="BT97" s="135" t="s">
        <v>84</v>
      </c>
      <c r="BV97" s="135" t="s">
        <v>78</v>
      </c>
      <c r="BW97" s="135" t="s">
        <v>92</v>
      </c>
      <c r="BX97" s="135" t="s">
        <v>83</v>
      </c>
      <c r="CL97" s="135" t="s">
        <v>1</v>
      </c>
    </row>
    <row r="98" s="6" customFormat="1" ht="16.5" customHeight="1">
      <c r="A98" s="126" t="s">
        <v>85</v>
      </c>
      <c r="B98" s="113"/>
      <c r="C98" s="114"/>
      <c r="D98" s="115" t="s">
        <v>93</v>
      </c>
      <c r="E98" s="115"/>
      <c r="F98" s="115"/>
      <c r="G98" s="115"/>
      <c r="H98" s="115"/>
      <c r="I98" s="116"/>
      <c r="J98" s="115" t="s">
        <v>94</v>
      </c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8">
        <f>'E - Vedlejší a ostatní ná...'!J30</f>
        <v>0</v>
      </c>
      <c r="AH98" s="116"/>
      <c r="AI98" s="116"/>
      <c r="AJ98" s="116"/>
      <c r="AK98" s="116"/>
      <c r="AL98" s="116"/>
      <c r="AM98" s="116"/>
      <c r="AN98" s="118">
        <f>SUM(AG98,AT98)</f>
        <v>0</v>
      </c>
      <c r="AO98" s="116"/>
      <c r="AP98" s="116"/>
      <c r="AQ98" s="119" t="s">
        <v>81</v>
      </c>
      <c r="AR98" s="120"/>
      <c r="AS98" s="136">
        <v>0</v>
      </c>
      <c r="AT98" s="137">
        <f>ROUND(SUM(AV98:AW98),2)</f>
        <v>0</v>
      </c>
      <c r="AU98" s="138">
        <f>'E - Vedlejší a ostatní ná...'!P122</f>
        <v>0</v>
      </c>
      <c r="AV98" s="137">
        <f>'E - Vedlejší a ostatní ná...'!J33</f>
        <v>0</v>
      </c>
      <c r="AW98" s="137">
        <f>'E - Vedlejší a ostatní ná...'!J34</f>
        <v>0</v>
      </c>
      <c r="AX98" s="137">
        <f>'E - Vedlejší a ostatní ná...'!J35</f>
        <v>0</v>
      </c>
      <c r="AY98" s="137">
        <f>'E - Vedlejší a ostatní ná...'!J36</f>
        <v>0</v>
      </c>
      <c r="AZ98" s="137">
        <f>'E - Vedlejší a ostatní ná...'!F33</f>
        <v>0</v>
      </c>
      <c r="BA98" s="137">
        <f>'E - Vedlejší a ostatní ná...'!F34</f>
        <v>0</v>
      </c>
      <c r="BB98" s="137">
        <f>'E - Vedlejší a ostatní ná...'!F35</f>
        <v>0</v>
      </c>
      <c r="BC98" s="137">
        <f>'E - Vedlejší a ostatní ná...'!F36</f>
        <v>0</v>
      </c>
      <c r="BD98" s="139">
        <f>'E - Vedlejší a ostatní ná...'!F37</f>
        <v>0</v>
      </c>
      <c r="BT98" s="125" t="s">
        <v>82</v>
      </c>
      <c r="BV98" s="125" t="s">
        <v>78</v>
      </c>
      <c r="BW98" s="125" t="s">
        <v>95</v>
      </c>
      <c r="BX98" s="125" t="s">
        <v>5</v>
      </c>
      <c r="CL98" s="125" t="s">
        <v>1</v>
      </c>
      <c r="CM98" s="125" t="s">
        <v>84</v>
      </c>
    </row>
    <row r="99" s="1" customFormat="1" ht="30" customHeight="1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42"/>
    </row>
    <row r="100" s="1" customFormat="1" ht="6.96" customHeight="1"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42"/>
    </row>
  </sheetData>
  <sheetProtection sheet="1" formatColumns="0" formatRows="0" objects="1" scenarios="1" spinCount="100000" saltValue="ASxJqvZfg3aU9zx9k+B5NDFD/9yBwEfdgbkFkGIUScAz1kR1dPBfrl24JqSrx3zynOaInnBJJdHcXbD4VTOHsA==" hashValue="zGRjpIQXu++FDxLgQQoL2wS3p+dNxfgBznOY7eG+OVfHMQNU1ocvJgoNIbWGQh0VDo9OrrAPbK/BjaiNaKzT+Q==" algorithmName="SHA-512" password="CC35"/>
  <mergeCells count="5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E96:I96"/>
    <mergeCell ref="K96:AF96"/>
    <mergeCell ref="E97:I97"/>
    <mergeCell ref="K97:AF97"/>
    <mergeCell ref="D98:H98"/>
    <mergeCell ref="J98:AF98"/>
  </mergeCells>
  <hyperlinks>
    <hyperlink ref="A96" location="'a - příprava území'!C2" display="/"/>
    <hyperlink ref="A97" location="'b - návrh'!C2" display="/"/>
    <hyperlink ref="A98" location="'E - Vedlejší a ostatní n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89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84</v>
      </c>
    </row>
    <row r="4" ht="24.96" customHeight="1">
      <c r="B4" s="19"/>
      <c r="D4" s="144" t="s">
        <v>96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Rychnov nad Kněžnou - Parkoviště u zimního stadionu</v>
      </c>
      <c r="F7" s="146"/>
      <c r="G7" s="146"/>
      <c r="H7" s="146"/>
      <c r="L7" s="19"/>
    </row>
    <row r="8" ht="12" customHeight="1">
      <c r="B8" s="19"/>
      <c r="D8" s="146" t="s">
        <v>97</v>
      </c>
      <c r="L8" s="19"/>
    </row>
    <row r="9" s="1" customFormat="1" ht="16.5" customHeight="1">
      <c r="B9" s="42"/>
      <c r="E9" s="147" t="s">
        <v>98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99</v>
      </c>
      <c r="I10" s="148"/>
      <c r="L10" s="42"/>
    </row>
    <row r="11" s="1" customFormat="1" ht="36.96" customHeight="1">
      <c r="B11" s="42"/>
      <c r="E11" s="149" t="s">
        <v>100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</v>
      </c>
      <c r="I13" s="150" t="s">
        <v>19</v>
      </c>
      <c r="J13" s="135" t="s">
        <v>1</v>
      </c>
      <c r="L13" s="42"/>
    </row>
    <row r="14" s="1" customFormat="1" ht="12" customHeight="1">
      <c r="B14" s="42"/>
      <c r="D14" s="146" t="s">
        <v>20</v>
      </c>
      <c r="F14" s="135" t="s">
        <v>21</v>
      </c>
      <c r="I14" s="150" t="s">
        <v>22</v>
      </c>
      <c r="J14" s="151" t="str">
        <f>'Rekapitulace stavby'!AN8</f>
        <v>13. 9. 2019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24</v>
      </c>
      <c r="I16" s="150" t="s">
        <v>25</v>
      </c>
      <c r="J16" s="135" t="str">
        <f>IF('Rekapitulace stavby'!AN10="","",'Rekapitulace stavby'!AN10)</f>
        <v/>
      </c>
      <c r="L16" s="42"/>
    </row>
    <row r="17" s="1" customFormat="1" ht="18" customHeight="1">
      <c r="B17" s="42"/>
      <c r="E17" s="135" t="str">
        <f>IF('Rekapitulace stavby'!E11="","",'Rekapitulace stavby'!E11)</f>
        <v xml:space="preserve"> </v>
      </c>
      <c r="I17" s="150" t="s">
        <v>27</v>
      </c>
      <c r="J17" s="135" t="str">
        <f>IF('Rekapitulace stavby'!AN11="","",'Rekapitulace stavby'!AN11)</f>
        <v/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28</v>
      </c>
      <c r="I19" s="150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30</v>
      </c>
      <c r="I22" s="150" t="s">
        <v>25</v>
      </c>
      <c r="J22" s="135" t="s">
        <v>1</v>
      </c>
      <c r="L22" s="42"/>
    </row>
    <row r="23" s="1" customFormat="1" ht="18" customHeight="1">
      <c r="B23" s="42"/>
      <c r="E23" s="135" t="s">
        <v>31</v>
      </c>
      <c r="I23" s="150" t="s">
        <v>27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33</v>
      </c>
      <c r="I25" s="150" t="s">
        <v>25</v>
      </c>
      <c r="J25" s="135" t="s">
        <v>1</v>
      </c>
      <c r="L25" s="42"/>
    </row>
    <row r="26" s="1" customFormat="1" ht="18" customHeight="1">
      <c r="B26" s="42"/>
      <c r="E26" s="135" t="s">
        <v>34</v>
      </c>
      <c r="I26" s="150" t="s">
        <v>27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35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36</v>
      </c>
      <c r="I32" s="148"/>
      <c r="J32" s="157">
        <f>ROUND(J125,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38</v>
      </c>
      <c r="I34" s="159" t="s">
        <v>37</v>
      </c>
      <c r="J34" s="158" t="s">
        <v>39</v>
      </c>
      <c r="L34" s="42"/>
    </row>
    <row r="35" s="1" customFormat="1" ht="14.4" customHeight="1">
      <c r="B35" s="42"/>
      <c r="D35" s="160" t="s">
        <v>40</v>
      </c>
      <c r="E35" s="146" t="s">
        <v>41</v>
      </c>
      <c r="F35" s="161">
        <f>ROUND((SUM(BE125:BE300)),  2)</f>
        <v>0</v>
      </c>
      <c r="I35" s="162">
        <v>0.20999999999999999</v>
      </c>
      <c r="J35" s="161">
        <f>ROUND(((SUM(BE125:BE300))*I35),  2)</f>
        <v>0</v>
      </c>
      <c r="L35" s="42"/>
    </row>
    <row r="36" s="1" customFormat="1" ht="14.4" customHeight="1">
      <c r="B36" s="42"/>
      <c r="E36" s="146" t="s">
        <v>42</v>
      </c>
      <c r="F36" s="161">
        <f>ROUND((SUM(BF125:BF300)),  2)</f>
        <v>0</v>
      </c>
      <c r="I36" s="162">
        <v>0.14999999999999999</v>
      </c>
      <c r="J36" s="161">
        <f>ROUND(((SUM(BF125:BF300))*I36),  2)</f>
        <v>0</v>
      </c>
      <c r="L36" s="42"/>
    </row>
    <row r="37" hidden="1" s="1" customFormat="1" ht="14.4" customHeight="1">
      <c r="B37" s="42"/>
      <c r="E37" s="146" t="s">
        <v>43</v>
      </c>
      <c r="F37" s="161">
        <f>ROUND((SUM(BG125:BG300)),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44</v>
      </c>
      <c r="F38" s="161">
        <f>ROUND((SUM(BH125:BH300)),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45</v>
      </c>
      <c r="F39" s="161">
        <f>ROUND((SUM(BI125:BI300)),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101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Rychnov nad Kněžnou - Parkoviště u zimního stadionu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97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98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99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a - příprava území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F14</f>
        <v>Rychnov nad Kněžnou</v>
      </c>
      <c r="G91" s="38"/>
      <c r="H91" s="38"/>
      <c r="I91" s="150" t="s">
        <v>22</v>
      </c>
      <c r="J91" s="73" t="str">
        <f>IF(J14="","",J14)</f>
        <v>13. 9. 2019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27.9" customHeight="1">
      <c r="B93" s="37"/>
      <c r="C93" s="31" t="s">
        <v>24</v>
      </c>
      <c r="D93" s="38"/>
      <c r="E93" s="38"/>
      <c r="F93" s="26" t="str">
        <f>E17</f>
        <v xml:space="preserve"> </v>
      </c>
      <c r="G93" s="38"/>
      <c r="H93" s="38"/>
      <c r="I93" s="150" t="s">
        <v>30</v>
      </c>
      <c r="J93" s="35" t="str">
        <f>E23</f>
        <v xml:space="preserve">VIAPROJEKT s.r.o  HK</v>
      </c>
      <c r="K93" s="38"/>
      <c r="L93" s="42"/>
    </row>
    <row r="94" s="1" customFormat="1" ht="15.15" customHeight="1">
      <c r="B94" s="37"/>
      <c r="C94" s="31" t="s">
        <v>28</v>
      </c>
      <c r="D94" s="38"/>
      <c r="E94" s="38"/>
      <c r="F94" s="26" t="str">
        <f>IF(E20="","",E20)</f>
        <v>Vyplň údaj</v>
      </c>
      <c r="G94" s="38"/>
      <c r="H94" s="38"/>
      <c r="I94" s="150" t="s">
        <v>33</v>
      </c>
      <c r="J94" s="35" t="str">
        <f>E26</f>
        <v>B.Burešová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102</v>
      </c>
      <c r="D96" s="187"/>
      <c r="E96" s="187"/>
      <c r="F96" s="187"/>
      <c r="G96" s="187"/>
      <c r="H96" s="187"/>
      <c r="I96" s="188"/>
      <c r="J96" s="189" t="s">
        <v>103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104</v>
      </c>
      <c r="D98" s="38"/>
      <c r="E98" s="38"/>
      <c r="F98" s="38"/>
      <c r="G98" s="38"/>
      <c r="H98" s="38"/>
      <c r="I98" s="148"/>
      <c r="J98" s="104">
        <f>J125</f>
        <v>0</v>
      </c>
      <c r="K98" s="38"/>
      <c r="L98" s="42"/>
      <c r="AU98" s="16" t="s">
        <v>105</v>
      </c>
    </row>
    <row r="99" s="8" customFormat="1" ht="24.96" customHeight="1">
      <c r="B99" s="191"/>
      <c r="C99" s="192"/>
      <c r="D99" s="193" t="s">
        <v>106</v>
      </c>
      <c r="E99" s="194"/>
      <c r="F99" s="194"/>
      <c r="G99" s="194"/>
      <c r="H99" s="194"/>
      <c r="I99" s="195"/>
      <c r="J99" s="196">
        <f>J126</f>
        <v>0</v>
      </c>
      <c r="K99" s="192"/>
      <c r="L99" s="197"/>
    </row>
    <row r="100" s="9" customFormat="1" ht="19.92" customHeight="1">
      <c r="B100" s="198"/>
      <c r="C100" s="127"/>
      <c r="D100" s="199" t="s">
        <v>107</v>
      </c>
      <c r="E100" s="200"/>
      <c r="F100" s="200"/>
      <c r="G100" s="200"/>
      <c r="H100" s="200"/>
      <c r="I100" s="201"/>
      <c r="J100" s="202">
        <f>J127</f>
        <v>0</v>
      </c>
      <c r="K100" s="127"/>
      <c r="L100" s="203"/>
    </row>
    <row r="101" s="9" customFormat="1" ht="19.92" customHeight="1">
      <c r="B101" s="198"/>
      <c r="C101" s="127"/>
      <c r="D101" s="199" t="s">
        <v>108</v>
      </c>
      <c r="E101" s="200"/>
      <c r="F101" s="200"/>
      <c r="G101" s="200"/>
      <c r="H101" s="200"/>
      <c r="I101" s="201"/>
      <c r="J101" s="202">
        <f>J216</f>
        <v>0</v>
      </c>
      <c r="K101" s="127"/>
      <c r="L101" s="203"/>
    </row>
    <row r="102" s="9" customFormat="1" ht="19.92" customHeight="1">
      <c r="B102" s="198"/>
      <c r="C102" s="127"/>
      <c r="D102" s="199" t="s">
        <v>109</v>
      </c>
      <c r="E102" s="200"/>
      <c r="F102" s="200"/>
      <c r="G102" s="200"/>
      <c r="H102" s="200"/>
      <c r="I102" s="201"/>
      <c r="J102" s="202">
        <f>J245</f>
        <v>0</v>
      </c>
      <c r="K102" s="127"/>
      <c r="L102" s="203"/>
    </row>
    <row r="103" s="9" customFormat="1" ht="19.92" customHeight="1">
      <c r="B103" s="198"/>
      <c r="C103" s="127"/>
      <c r="D103" s="199" t="s">
        <v>110</v>
      </c>
      <c r="E103" s="200"/>
      <c r="F103" s="200"/>
      <c r="G103" s="200"/>
      <c r="H103" s="200"/>
      <c r="I103" s="201"/>
      <c r="J103" s="202">
        <f>J298</f>
        <v>0</v>
      </c>
      <c r="K103" s="127"/>
      <c r="L103" s="203"/>
    </row>
    <row r="104" s="1" customFormat="1" ht="21.84" customHeight="1">
      <c r="B104" s="37"/>
      <c r="C104" s="38"/>
      <c r="D104" s="38"/>
      <c r="E104" s="38"/>
      <c r="F104" s="38"/>
      <c r="G104" s="38"/>
      <c r="H104" s="38"/>
      <c r="I104" s="148"/>
      <c r="J104" s="38"/>
      <c r="K104" s="38"/>
      <c r="L104" s="42"/>
    </row>
    <row r="105" s="1" customFormat="1" ht="6.96" customHeight="1">
      <c r="B105" s="60"/>
      <c r="C105" s="61"/>
      <c r="D105" s="61"/>
      <c r="E105" s="61"/>
      <c r="F105" s="61"/>
      <c r="G105" s="61"/>
      <c r="H105" s="61"/>
      <c r="I105" s="181"/>
      <c r="J105" s="61"/>
      <c r="K105" s="61"/>
      <c r="L105" s="42"/>
    </row>
    <row r="109" s="1" customFormat="1" ht="6.96" customHeight="1">
      <c r="B109" s="62"/>
      <c r="C109" s="63"/>
      <c r="D109" s="63"/>
      <c r="E109" s="63"/>
      <c r="F109" s="63"/>
      <c r="G109" s="63"/>
      <c r="H109" s="63"/>
      <c r="I109" s="184"/>
      <c r="J109" s="63"/>
      <c r="K109" s="63"/>
      <c r="L109" s="42"/>
    </row>
    <row r="110" s="1" customFormat="1" ht="24.96" customHeight="1">
      <c r="B110" s="37"/>
      <c r="C110" s="22" t="s">
        <v>111</v>
      </c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6.96" customHeight="1">
      <c r="B111" s="37"/>
      <c r="C111" s="38"/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2" customHeight="1">
      <c r="B112" s="37"/>
      <c r="C112" s="31" t="s">
        <v>16</v>
      </c>
      <c r="D112" s="38"/>
      <c r="E112" s="38"/>
      <c r="F112" s="38"/>
      <c r="G112" s="38"/>
      <c r="H112" s="38"/>
      <c r="I112" s="148"/>
      <c r="J112" s="38"/>
      <c r="K112" s="38"/>
      <c r="L112" s="42"/>
    </row>
    <row r="113" s="1" customFormat="1" ht="16.5" customHeight="1">
      <c r="B113" s="37"/>
      <c r="C113" s="38"/>
      <c r="D113" s="38"/>
      <c r="E113" s="185" t="str">
        <f>E7</f>
        <v>Rychnov nad Kněžnou - Parkoviště u zimního stadionu</v>
      </c>
      <c r="F113" s="31"/>
      <c r="G113" s="31"/>
      <c r="H113" s="31"/>
      <c r="I113" s="148"/>
      <c r="J113" s="38"/>
      <c r="K113" s="38"/>
      <c r="L113" s="42"/>
    </row>
    <row r="114" ht="12" customHeight="1">
      <c r="B114" s="20"/>
      <c r="C114" s="31" t="s">
        <v>97</v>
      </c>
      <c r="D114" s="21"/>
      <c r="E114" s="21"/>
      <c r="F114" s="21"/>
      <c r="G114" s="21"/>
      <c r="H114" s="21"/>
      <c r="I114" s="140"/>
      <c r="J114" s="21"/>
      <c r="K114" s="21"/>
      <c r="L114" s="19"/>
    </row>
    <row r="115" s="1" customFormat="1" ht="16.5" customHeight="1">
      <c r="B115" s="37"/>
      <c r="C115" s="38"/>
      <c r="D115" s="38"/>
      <c r="E115" s="185" t="s">
        <v>98</v>
      </c>
      <c r="F115" s="38"/>
      <c r="G115" s="38"/>
      <c r="H115" s="38"/>
      <c r="I115" s="148"/>
      <c r="J115" s="38"/>
      <c r="K115" s="38"/>
      <c r="L115" s="42"/>
    </row>
    <row r="116" s="1" customFormat="1" ht="12" customHeight="1">
      <c r="B116" s="37"/>
      <c r="C116" s="31" t="s">
        <v>99</v>
      </c>
      <c r="D116" s="38"/>
      <c r="E116" s="38"/>
      <c r="F116" s="38"/>
      <c r="G116" s="38"/>
      <c r="H116" s="38"/>
      <c r="I116" s="148"/>
      <c r="J116" s="38"/>
      <c r="K116" s="38"/>
      <c r="L116" s="42"/>
    </row>
    <row r="117" s="1" customFormat="1" ht="16.5" customHeight="1">
      <c r="B117" s="37"/>
      <c r="C117" s="38"/>
      <c r="D117" s="38"/>
      <c r="E117" s="70" t="str">
        <f>E11</f>
        <v>a - příprava území</v>
      </c>
      <c r="F117" s="38"/>
      <c r="G117" s="38"/>
      <c r="H117" s="38"/>
      <c r="I117" s="148"/>
      <c r="J117" s="38"/>
      <c r="K117" s="38"/>
      <c r="L117" s="42"/>
    </row>
    <row r="118" s="1" customFormat="1" ht="6.96" customHeight="1">
      <c r="B118" s="37"/>
      <c r="C118" s="38"/>
      <c r="D118" s="38"/>
      <c r="E118" s="38"/>
      <c r="F118" s="38"/>
      <c r="G118" s="38"/>
      <c r="H118" s="38"/>
      <c r="I118" s="148"/>
      <c r="J118" s="38"/>
      <c r="K118" s="38"/>
      <c r="L118" s="42"/>
    </row>
    <row r="119" s="1" customFormat="1" ht="12" customHeight="1">
      <c r="B119" s="37"/>
      <c r="C119" s="31" t="s">
        <v>20</v>
      </c>
      <c r="D119" s="38"/>
      <c r="E119" s="38"/>
      <c r="F119" s="26" t="str">
        <f>F14</f>
        <v>Rychnov nad Kněžnou</v>
      </c>
      <c r="G119" s="38"/>
      <c r="H119" s="38"/>
      <c r="I119" s="150" t="s">
        <v>22</v>
      </c>
      <c r="J119" s="73" t="str">
        <f>IF(J14="","",J14)</f>
        <v>13. 9. 2019</v>
      </c>
      <c r="K119" s="38"/>
      <c r="L119" s="42"/>
    </row>
    <row r="120" s="1" customFormat="1" ht="6.96" customHeight="1">
      <c r="B120" s="37"/>
      <c r="C120" s="38"/>
      <c r="D120" s="38"/>
      <c r="E120" s="38"/>
      <c r="F120" s="38"/>
      <c r="G120" s="38"/>
      <c r="H120" s="38"/>
      <c r="I120" s="148"/>
      <c r="J120" s="38"/>
      <c r="K120" s="38"/>
      <c r="L120" s="42"/>
    </row>
    <row r="121" s="1" customFormat="1" ht="27.9" customHeight="1">
      <c r="B121" s="37"/>
      <c r="C121" s="31" t="s">
        <v>24</v>
      </c>
      <c r="D121" s="38"/>
      <c r="E121" s="38"/>
      <c r="F121" s="26" t="str">
        <f>E17</f>
        <v xml:space="preserve"> </v>
      </c>
      <c r="G121" s="38"/>
      <c r="H121" s="38"/>
      <c r="I121" s="150" t="s">
        <v>30</v>
      </c>
      <c r="J121" s="35" t="str">
        <f>E23</f>
        <v xml:space="preserve">VIAPROJEKT s.r.o  HK</v>
      </c>
      <c r="K121" s="38"/>
      <c r="L121" s="42"/>
    </row>
    <row r="122" s="1" customFormat="1" ht="15.15" customHeight="1">
      <c r="B122" s="37"/>
      <c r="C122" s="31" t="s">
        <v>28</v>
      </c>
      <c r="D122" s="38"/>
      <c r="E122" s="38"/>
      <c r="F122" s="26" t="str">
        <f>IF(E20="","",E20)</f>
        <v>Vyplň údaj</v>
      </c>
      <c r="G122" s="38"/>
      <c r="H122" s="38"/>
      <c r="I122" s="150" t="s">
        <v>33</v>
      </c>
      <c r="J122" s="35" t="str">
        <f>E26</f>
        <v>B.Burešová</v>
      </c>
      <c r="K122" s="38"/>
      <c r="L122" s="42"/>
    </row>
    <row r="123" s="1" customFormat="1" ht="10.32" customHeight="1">
      <c r="B123" s="37"/>
      <c r="C123" s="38"/>
      <c r="D123" s="38"/>
      <c r="E123" s="38"/>
      <c r="F123" s="38"/>
      <c r="G123" s="38"/>
      <c r="H123" s="38"/>
      <c r="I123" s="148"/>
      <c r="J123" s="38"/>
      <c r="K123" s="38"/>
      <c r="L123" s="42"/>
    </row>
    <row r="124" s="10" customFormat="1" ht="29.28" customHeight="1">
      <c r="B124" s="204"/>
      <c r="C124" s="205" t="s">
        <v>112</v>
      </c>
      <c r="D124" s="206" t="s">
        <v>61</v>
      </c>
      <c r="E124" s="206" t="s">
        <v>57</v>
      </c>
      <c r="F124" s="206" t="s">
        <v>58</v>
      </c>
      <c r="G124" s="206" t="s">
        <v>113</v>
      </c>
      <c r="H124" s="206" t="s">
        <v>114</v>
      </c>
      <c r="I124" s="207" t="s">
        <v>115</v>
      </c>
      <c r="J124" s="206" t="s">
        <v>103</v>
      </c>
      <c r="K124" s="208" t="s">
        <v>116</v>
      </c>
      <c r="L124" s="209"/>
      <c r="M124" s="94" t="s">
        <v>1</v>
      </c>
      <c r="N124" s="95" t="s">
        <v>40</v>
      </c>
      <c r="O124" s="95" t="s">
        <v>117</v>
      </c>
      <c r="P124" s="95" t="s">
        <v>118</v>
      </c>
      <c r="Q124" s="95" t="s">
        <v>119</v>
      </c>
      <c r="R124" s="95" t="s">
        <v>120</v>
      </c>
      <c r="S124" s="95" t="s">
        <v>121</v>
      </c>
      <c r="T124" s="96" t="s">
        <v>122</v>
      </c>
    </row>
    <row r="125" s="1" customFormat="1" ht="22.8" customHeight="1">
      <c r="B125" s="37"/>
      <c r="C125" s="101" t="s">
        <v>123</v>
      </c>
      <c r="D125" s="38"/>
      <c r="E125" s="38"/>
      <c r="F125" s="38"/>
      <c r="G125" s="38"/>
      <c r="H125" s="38"/>
      <c r="I125" s="148"/>
      <c r="J125" s="210">
        <f>BK125</f>
        <v>0</v>
      </c>
      <c r="K125" s="38"/>
      <c r="L125" s="42"/>
      <c r="M125" s="97"/>
      <c r="N125" s="98"/>
      <c r="O125" s="98"/>
      <c r="P125" s="211">
        <f>P126</f>
        <v>0</v>
      </c>
      <c r="Q125" s="98"/>
      <c r="R125" s="211">
        <f>R126</f>
        <v>0.00072000000000000005</v>
      </c>
      <c r="S125" s="98"/>
      <c r="T125" s="212">
        <f>T126</f>
        <v>739.80134000000021</v>
      </c>
      <c r="AT125" s="16" t="s">
        <v>75</v>
      </c>
      <c r="AU125" s="16" t="s">
        <v>105</v>
      </c>
      <c r="BK125" s="213">
        <f>BK126</f>
        <v>0</v>
      </c>
    </row>
    <row r="126" s="11" customFormat="1" ht="25.92" customHeight="1">
      <c r="B126" s="214"/>
      <c r="C126" s="215"/>
      <c r="D126" s="216" t="s">
        <v>75</v>
      </c>
      <c r="E126" s="217" t="s">
        <v>124</v>
      </c>
      <c r="F126" s="217" t="s">
        <v>125</v>
      </c>
      <c r="G126" s="215"/>
      <c r="H126" s="215"/>
      <c r="I126" s="218"/>
      <c r="J126" s="219">
        <f>BK126</f>
        <v>0</v>
      </c>
      <c r="K126" s="215"/>
      <c r="L126" s="220"/>
      <c r="M126" s="221"/>
      <c r="N126" s="222"/>
      <c r="O126" s="222"/>
      <c r="P126" s="223">
        <f>P127+P216+P245+P298</f>
        <v>0</v>
      </c>
      <c r="Q126" s="222"/>
      <c r="R126" s="223">
        <f>R127+R216+R245+R298</f>
        <v>0.00072000000000000005</v>
      </c>
      <c r="S126" s="222"/>
      <c r="T126" s="224">
        <f>T127+T216+T245+T298</f>
        <v>739.80134000000021</v>
      </c>
      <c r="AR126" s="225" t="s">
        <v>82</v>
      </c>
      <c r="AT126" s="226" t="s">
        <v>75</v>
      </c>
      <c r="AU126" s="226" t="s">
        <v>76</v>
      </c>
      <c r="AY126" s="225" t="s">
        <v>126</v>
      </c>
      <c r="BK126" s="227">
        <f>BK127+BK216+BK245+BK298</f>
        <v>0</v>
      </c>
    </row>
    <row r="127" s="11" customFormat="1" ht="22.8" customHeight="1">
      <c r="B127" s="214"/>
      <c r="C127" s="215"/>
      <c r="D127" s="216" t="s">
        <v>75</v>
      </c>
      <c r="E127" s="228" t="s">
        <v>82</v>
      </c>
      <c r="F127" s="228" t="s">
        <v>127</v>
      </c>
      <c r="G127" s="215"/>
      <c r="H127" s="215"/>
      <c r="I127" s="218"/>
      <c r="J127" s="229">
        <f>BK127</f>
        <v>0</v>
      </c>
      <c r="K127" s="215"/>
      <c r="L127" s="220"/>
      <c r="M127" s="221"/>
      <c r="N127" s="222"/>
      <c r="O127" s="222"/>
      <c r="P127" s="223">
        <f>SUM(P128:P215)</f>
        <v>0</v>
      </c>
      <c r="Q127" s="222"/>
      <c r="R127" s="223">
        <f>SUM(R128:R215)</f>
        <v>0.00072000000000000005</v>
      </c>
      <c r="S127" s="222"/>
      <c r="T127" s="224">
        <f>SUM(T128:T215)</f>
        <v>737.84450000000015</v>
      </c>
      <c r="AR127" s="225" t="s">
        <v>82</v>
      </c>
      <c r="AT127" s="226" t="s">
        <v>75</v>
      </c>
      <c r="AU127" s="226" t="s">
        <v>82</v>
      </c>
      <c r="AY127" s="225" t="s">
        <v>126</v>
      </c>
      <c r="BK127" s="227">
        <f>SUM(BK128:BK215)</f>
        <v>0</v>
      </c>
    </row>
    <row r="128" s="1" customFormat="1" ht="24" customHeight="1">
      <c r="B128" s="37"/>
      <c r="C128" s="230" t="s">
        <v>82</v>
      </c>
      <c r="D128" s="230" t="s">
        <v>128</v>
      </c>
      <c r="E128" s="231" t="s">
        <v>129</v>
      </c>
      <c r="F128" s="232" t="s">
        <v>130</v>
      </c>
      <c r="G128" s="233" t="s">
        <v>131</v>
      </c>
      <c r="H128" s="234">
        <v>1.5</v>
      </c>
      <c r="I128" s="235"/>
      <c r="J128" s="236">
        <f>ROUND(I128*H128,2)</f>
        <v>0</v>
      </c>
      <c r="K128" s="232" t="s">
        <v>132</v>
      </c>
      <c r="L128" s="42"/>
      <c r="M128" s="237" t="s">
        <v>1</v>
      </c>
      <c r="N128" s="238" t="s">
        <v>41</v>
      </c>
      <c r="O128" s="85"/>
      <c r="P128" s="239">
        <f>O128*H128</f>
        <v>0</v>
      </c>
      <c r="Q128" s="239">
        <v>0</v>
      </c>
      <c r="R128" s="239">
        <f>Q128*H128</f>
        <v>0</v>
      </c>
      <c r="S128" s="239">
        <v>0.255</v>
      </c>
      <c r="T128" s="240">
        <f>S128*H128</f>
        <v>0.38250000000000001</v>
      </c>
      <c r="AR128" s="241" t="s">
        <v>133</v>
      </c>
      <c r="AT128" s="241" t="s">
        <v>128</v>
      </c>
      <c r="AU128" s="241" t="s">
        <v>84</v>
      </c>
      <c r="AY128" s="16" t="s">
        <v>126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6" t="s">
        <v>82</v>
      </c>
      <c r="BK128" s="242">
        <f>ROUND(I128*H128,2)</f>
        <v>0</v>
      </c>
      <c r="BL128" s="16" t="s">
        <v>133</v>
      </c>
      <c r="BM128" s="241" t="s">
        <v>134</v>
      </c>
    </row>
    <row r="129" s="12" customFormat="1">
      <c r="B129" s="243"/>
      <c r="C129" s="244"/>
      <c r="D129" s="245" t="s">
        <v>135</v>
      </c>
      <c r="E129" s="246" t="s">
        <v>1</v>
      </c>
      <c r="F129" s="247" t="s">
        <v>136</v>
      </c>
      <c r="G129" s="244"/>
      <c r="H129" s="246" t="s">
        <v>1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AT129" s="253" t="s">
        <v>135</v>
      </c>
      <c r="AU129" s="253" t="s">
        <v>84</v>
      </c>
      <c r="AV129" s="12" t="s">
        <v>82</v>
      </c>
      <c r="AW129" s="12" t="s">
        <v>32</v>
      </c>
      <c r="AX129" s="12" t="s">
        <v>76</v>
      </c>
      <c r="AY129" s="253" t="s">
        <v>126</v>
      </c>
    </row>
    <row r="130" s="13" customFormat="1">
      <c r="B130" s="254"/>
      <c r="C130" s="255"/>
      <c r="D130" s="245" t="s">
        <v>135</v>
      </c>
      <c r="E130" s="256" t="s">
        <v>1</v>
      </c>
      <c r="F130" s="257" t="s">
        <v>137</v>
      </c>
      <c r="G130" s="255"/>
      <c r="H130" s="258">
        <v>1.5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AT130" s="264" t="s">
        <v>135</v>
      </c>
      <c r="AU130" s="264" t="s">
        <v>84</v>
      </c>
      <c r="AV130" s="13" t="s">
        <v>84</v>
      </c>
      <c r="AW130" s="13" t="s">
        <v>32</v>
      </c>
      <c r="AX130" s="13" t="s">
        <v>76</v>
      </c>
      <c r="AY130" s="264" t="s">
        <v>126</v>
      </c>
    </row>
    <row r="131" s="14" customFormat="1">
      <c r="B131" s="265"/>
      <c r="C131" s="266"/>
      <c r="D131" s="245" t="s">
        <v>135</v>
      </c>
      <c r="E131" s="267" t="s">
        <v>1</v>
      </c>
      <c r="F131" s="268" t="s">
        <v>138</v>
      </c>
      <c r="G131" s="266"/>
      <c r="H131" s="269">
        <v>1.5</v>
      </c>
      <c r="I131" s="270"/>
      <c r="J131" s="266"/>
      <c r="K131" s="266"/>
      <c r="L131" s="271"/>
      <c r="M131" s="272"/>
      <c r="N131" s="273"/>
      <c r="O131" s="273"/>
      <c r="P131" s="273"/>
      <c r="Q131" s="273"/>
      <c r="R131" s="273"/>
      <c r="S131" s="273"/>
      <c r="T131" s="274"/>
      <c r="AT131" s="275" t="s">
        <v>135</v>
      </c>
      <c r="AU131" s="275" t="s">
        <v>84</v>
      </c>
      <c r="AV131" s="14" t="s">
        <v>133</v>
      </c>
      <c r="AW131" s="14" t="s">
        <v>32</v>
      </c>
      <c r="AX131" s="14" t="s">
        <v>82</v>
      </c>
      <c r="AY131" s="275" t="s">
        <v>126</v>
      </c>
    </row>
    <row r="132" s="1" customFormat="1" ht="24" customHeight="1">
      <c r="B132" s="37"/>
      <c r="C132" s="230" t="s">
        <v>84</v>
      </c>
      <c r="D132" s="230" t="s">
        <v>128</v>
      </c>
      <c r="E132" s="231" t="s">
        <v>139</v>
      </c>
      <c r="F132" s="232" t="s">
        <v>140</v>
      </c>
      <c r="G132" s="233" t="s">
        <v>131</v>
      </c>
      <c r="H132" s="234">
        <v>6</v>
      </c>
      <c r="I132" s="235"/>
      <c r="J132" s="236">
        <f>ROUND(I132*H132,2)</f>
        <v>0</v>
      </c>
      <c r="K132" s="232" t="s">
        <v>132</v>
      </c>
      <c r="L132" s="42"/>
      <c r="M132" s="237" t="s">
        <v>1</v>
      </c>
      <c r="N132" s="238" t="s">
        <v>41</v>
      </c>
      <c r="O132" s="85"/>
      <c r="P132" s="239">
        <f>O132*H132</f>
        <v>0</v>
      </c>
      <c r="Q132" s="239">
        <v>0</v>
      </c>
      <c r="R132" s="239">
        <f>Q132*H132</f>
        <v>0</v>
      </c>
      <c r="S132" s="239">
        <v>0.26000000000000001</v>
      </c>
      <c r="T132" s="240">
        <f>S132*H132</f>
        <v>1.5600000000000001</v>
      </c>
      <c r="AR132" s="241" t="s">
        <v>133</v>
      </c>
      <c r="AT132" s="241" t="s">
        <v>128</v>
      </c>
      <c r="AU132" s="241" t="s">
        <v>84</v>
      </c>
      <c r="AY132" s="16" t="s">
        <v>126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6" t="s">
        <v>82</v>
      </c>
      <c r="BK132" s="242">
        <f>ROUND(I132*H132,2)</f>
        <v>0</v>
      </c>
      <c r="BL132" s="16" t="s">
        <v>133</v>
      </c>
      <c r="BM132" s="241" t="s">
        <v>141</v>
      </c>
    </row>
    <row r="133" s="12" customFormat="1">
      <c r="B133" s="243"/>
      <c r="C133" s="244"/>
      <c r="D133" s="245" t="s">
        <v>135</v>
      </c>
      <c r="E133" s="246" t="s">
        <v>1</v>
      </c>
      <c r="F133" s="247" t="s">
        <v>142</v>
      </c>
      <c r="G133" s="244"/>
      <c r="H133" s="246" t="s">
        <v>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AT133" s="253" t="s">
        <v>135</v>
      </c>
      <c r="AU133" s="253" t="s">
        <v>84</v>
      </c>
      <c r="AV133" s="12" t="s">
        <v>82</v>
      </c>
      <c r="AW133" s="12" t="s">
        <v>32</v>
      </c>
      <c r="AX133" s="12" t="s">
        <v>76</v>
      </c>
      <c r="AY133" s="253" t="s">
        <v>126</v>
      </c>
    </row>
    <row r="134" s="13" customFormat="1">
      <c r="B134" s="254"/>
      <c r="C134" s="255"/>
      <c r="D134" s="245" t="s">
        <v>135</v>
      </c>
      <c r="E134" s="256" t="s">
        <v>1</v>
      </c>
      <c r="F134" s="257" t="s">
        <v>143</v>
      </c>
      <c r="G134" s="255"/>
      <c r="H134" s="258">
        <v>6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AT134" s="264" t="s">
        <v>135</v>
      </c>
      <c r="AU134" s="264" t="s">
        <v>84</v>
      </c>
      <c r="AV134" s="13" t="s">
        <v>84</v>
      </c>
      <c r="AW134" s="13" t="s">
        <v>32</v>
      </c>
      <c r="AX134" s="13" t="s">
        <v>76</v>
      </c>
      <c r="AY134" s="264" t="s">
        <v>126</v>
      </c>
    </row>
    <row r="135" s="14" customFormat="1">
      <c r="B135" s="265"/>
      <c r="C135" s="266"/>
      <c r="D135" s="245" t="s">
        <v>135</v>
      </c>
      <c r="E135" s="267" t="s">
        <v>1</v>
      </c>
      <c r="F135" s="268" t="s">
        <v>138</v>
      </c>
      <c r="G135" s="266"/>
      <c r="H135" s="269">
        <v>6</v>
      </c>
      <c r="I135" s="270"/>
      <c r="J135" s="266"/>
      <c r="K135" s="266"/>
      <c r="L135" s="271"/>
      <c r="M135" s="272"/>
      <c r="N135" s="273"/>
      <c r="O135" s="273"/>
      <c r="P135" s="273"/>
      <c r="Q135" s="273"/>
      <c r="R135" s="273"/>
      <c r="S135" s="273"/>
      <c r="T135" s="274"/>
      <c r="AT135" s="275" t="s">
        <v>135</v>
      </c>
      <c r="AU135" s="275" t="s">
        <v>84</v>
      </c>
      <c r="AV135" s="14" t="s">
        <v>133</v>
      </c>
      <c r="AW135" s="14" t="s">
        <v>32</v>
      </c>
      <c r="AX135" s="14" t="s">
        <v>82</v>
      </c>
      <c r="AY135" s="275" t="s">
        <v>126</v>
      </c>
    </row>
    <row r="136" s="1" customFormat="1" ht="24" customHeight="1">
      <c r="B136" s="37"/>
      <c r="C136" s="230" t="s">
        <v>144</v>
      </c>
      <c r="D136" s="230" t="s">
        <v>128</v>
      </c>
      <c r="E136" s="231" t="s">
        <v>145</v>
      </c>
      <c r="F136" s="232" t="s">
        <v>146</v>
      </c>
      <c r="G136" s="233" t="s">
        <v>131</v>
      </c>
      <c r="H136" s="234">
        <v>292</v>
      </c>
      <c r="I136" s="235"/>
      <c r="J136" s="236">
        <f>ROUND(I136*H136,2)</f>
        <v>0</v>
      </c>
      <c r="K136" s="232" t="s">
        <v>132</v>
      </c>
      <c r="L136" s="42"/>
      <c r="M136" s="237" t="s">
        <v>1</v>
      </c>
      <c r="N136" s="238" t="s">
        <v>41</v>
      </c>
      <c r="O136" s="85"/>
      <c r="P136" s="239">
        <f>O136*H136</f>
        <v>0</v>
      </c>
      <c r="Q136" s="239">
        <v>0</v>
      </c>
      <c r="R136" s="239">
        <f>Q136*H136</f>
        <v>0</v>
      </c>
      <c r="S136" s="239">
        <v>0.29499999999999998</v>
      </c>
      <c r="T136" s="240">
        <f>S136*H136</f>
        <v>86.140000000000001</v>
      </c>
      <c r="AR136" s="241" t="s">
        <v>133</v>
      </c>
      <c r="AT136" s="241" t="s">
        <v>128</v>
      </c>
      <c r="AU136" s="241" t="s">
        <v>84</v>
      </c>
      <c r="AY136" s="16" t="s">
        <v>126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6" t="s">
        <v>82</v>
      </c>
      <c r="BK136" s="242">
        <f>ROUND(I136*H136,2)</f>
        <v>0</v>
      </c>
      <c r="BL136" s="16" t="s">
        <v>133</v>
      </c>
      <c r="BM136" s="241" t="s">
        <v>147</v>
      </c>
    </row>
    <row r="137" s="12" customFormat="1">
      <c r="B137" s="243"/>
      <c r="C137" s="244"/>
      <c r="D137" s="245" t="s">
        <v>135</v>
      </c>
      <c r="E137" s="246" t="s">
        <v>1</v>
      </c>
      <c r="F137" s="247" t="s">
        <v>148</v>
      </c>
      <c r="G137" s="244"/>
      <c r="H137" s="246" t="s">
        <v>1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AT137" s="253" t="s">
        <v>135</v>
      </c>
      <c r="AU137" s="253" t="s">
        <v>84</v>
      </c>
      <c r="AV137" s="12" t="s">
        <v>82</v>
      </c>
      <c r="AW137" s="12" t="s">
        <v>32</v>
      </c>
      <c r="AX137" s="12" t="s">
        <v>76</v>
      </c>
      <c r="AY137" s="253" t="s">
        <v>126</v>
      </c>
    </row>
    <row r="138" s="13" customFormat="1">
      <c r="B138" s="254"/>
      <c r="C138" s="255"/>
      <c r="D138" s="245" t="s">
        <v>135</v>
      </c>
      <c r="E138" s="256" t="s">
        <v>1</v>
      </c>
      <c r="F138" s="257" t="s">
        <v>149</v>
      </c>
      <c r="G138" s="255"/>
      <c r="H138" s="258">
        <v>292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AT138" s="264" t="s">
        <v>135</v>
      </c>
      <c r="AU138" s="264" t="s">
        <v>84</v>
      </c>
      <c r="AV138" s="13" t="s">
        <v>84</v>
      </c>
      <c r="AW138" s="13" t="s">
        <v>32</v>
      </c>
      <c r="AX138" s="13" t="s">
        <v>76</v>
      </c>
      <c r="AY138" s="264" t="s">
        <v>126</v>
      </c>
    </row>
    <row r="139" s="14" customFormat="1">
      <c r="B139" s="265"/>
      <c r="C139" s="266"/>
      <c r="D139" s="245" t="s">
        <v>135</v>
      </c>
      <c r="E139" s="267" t="s">
        <v>1</v>
      </c>
      <c r="F139" s="268" t="s">
        <v>138</v>
      </c>
      <c r="G139" s="266"/>
      <c r="H139" s="269">
        <v>292</v>
      </c>
      <c r="I139" s="270"/>
      <c r="J139" s="266"/>
      <c r="K139" s="266"/>
      <c r="L139" s="271"/>
      <c r="M139" s="272"/>
      <c r="N139" s="273"/>
      <c r="O139" s="273"/>
      <c r="P139" s="273"/>
      <c r="Q139" s="273"/>
      <c r="R139" s="273"/>
      <c r="S139" s="273"/>
      <c r="T139" s="274"/>
      <c r="AT139" s="275" t="s">
        <v>135</v>
      </c>
      <c r="AU139" s="275" t="s">
        <v>84</v>
      </c>
      <c r="AV139" s="14" t="s">
        <v>133</v>
      </c>
      <c r="AW139" s="14" t="s">
        <v>32</v>
      </c>
      <c r="AX139" s="14" t="s">
        <v>82</v>
      </c>
      <c r="AY139" s="275" t="s">
        <v>126</v>
      </c>
    </row>
    <row r="140" s="1" customFormat="1" ht="24" customHeight="1">
      <c r="B140" s="37"/>
      <c r="C140" s="230" t="s">
        <v>133</v>
      </c>
      <c r="D140" s="230" t="s">
        <v>128</v>
      </c>
      <c r="E140" s="231" t="s">
        <v>150</v>
      </c>
      <c r="F140" s="232" t="s">
        <v>151</v>
      </c>
      <c r="G140" s="233" t="s">
        <v>131</v>
      </c>
      <c r="H140" s="234">
        <v>622</v>
      </c>
      <c r="I140" s="235"/>
      <c r="J140" s="236">
        <f>ROUND(I140*H140,2)</f>
        <v>0</v>
      </c>
      <c r="K140" s="232" t="s">
        <v>132</v>
      </c>
      <c r="L140" s="42"/>
      <c r="M140" s="237" t="s">
        <v>1</v>
      </c>
      <c r="N140" s="238" t="s">
        <v>41</v>
      </c>
      <c r="O140" s="85"/>
      <c r="P140" s="239">
        <f>O140*H140</f>
        <v>0</v>
      </c>
      <c r="Q140" s="239">
        <v>0</v>
      </c>
      <c r="R140" s="239">
        <f>Q140*H140</f>
        <v>0</v>
      </c>
      <c r="S140" s="239">
        <v>0.28999999999999998</v>
      </c>
      <c r="T140" s="240">
        <f>S140*H140</f>
        <v>180.38</v>
      </c>
      <c r="AR140" s="241" t="s">
        <v>133</v>
      </c>
      <c r="AT140" s="241" t="s">
        <v>128</v>
      </c>
      <c r="AU140" s="241" t="s">
        <v>84</v>
      </c>
      <c r="AY140" s="16" t="s">
        <v>126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6" t="s">
        <v>82</v>
      </c>
      <c r="BK140" s="242">
        <f>ROUND(I140*H140,2)</f>
        <v>0</v>
      </c>
      <c r="BL140" s="16" t="s">
        <v>133</v>
      </c>
      <c r="BM140" s="241" t="s">
        <v>152</v>
      </c>
    </row>
    <row r="141" s="12" customFormat="1">
      <c r="B141" s="243"/>
      <c r="C141" s="244"/>
      <c r="D141" s="245" t="s">
        <v>135</v>
      </c>
      <c r="E141" s="246" t="s">
        <v>1</v>
      </c>
      <c r="F141" s="247" t="s">
        <v>153</v>
      </c>
      <c r="G141" s="244"/>
      <c r="H141" s="246" t="s">
        <v>1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AT141" s="253" t="s">
        <v>135</v>
      </c>
      <c r="AU141" s="253" t="s">
        <v>84</v>
      </c>
      <c r="AV141" s="12" t="s">
        <v>82</v>
      </c>
      <c r="AW141" s="12" t="s">
        <v>32</v>
      </c>
      <c r="AX141" s="12" t="s">
        <v>76</v>
      </c>
      <c r="AY141" s="253" t="s">
        <v>126</v>
      </c>
    </row>
    <row r="142" s="13" customFormat="1">
      <c r="B142" s="254"/>
      <c r="C142" s="255"/>
      <c r="D142" s="245" t="s">
        <v>135</v>
      </c>
      <c r="E142" s="256" t="s">
        <v>1</v>
      </c>
      <c r="F142" s="257" t="s">
        <v>154</v>
      </c>
      <c r="G142" s="255"/>
      <c r="H142" s="258">
        <v>622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AT142" s="264" t="s">
        <v>135</v>
      </c>
      <c r="AU142" s="264" t="s">
        <v>84</v>
      </c>
      <c r="AV142" s="13" t="s">
        <v>84</v>
      </c>
      <c r="AW142" s="13" t="s">
        <v>32</v>
      </c>
      <c r="AX142" s="13" t="s">
        <v>76</v>
      </c>
      <c r="AY142" s="264" t="s">
        <v>126</v>
      </c>
    </row>
    <row r="143" s="14" customFormat="1">
      <c r="B143" s="265"/>
      <c r="C143" s="266"/>
      <c r="D143" s="245" t="s">
        <v>135</v>
      </c>
      <c r="E143" s="267" t="s">
        <v>1</v>
      </c>
      <c r="F143" s="268" t="s">
        <v>138</v>
      </c>
      <c r="G143" s="266"/>
      <c r="H143" s="269">
        <v>622</v>
      </c>
      <c r="I143" s="270"/>
      <c r="J143" s="266"/>
      <c r="K143" s="266"/>
      <c r="L143" s="271"/>
      <c r="M143" s="272"/>
      <c r="N143" s="273"/>
      <c r="O143" s="273"/>
      <c r="P143" s="273"/>
      <c r="Q143" s="273"/>
      <c r="R143" s="273"/>
      <c r="S143" s="273"/>
      <c r="T143" s="274"/>
      <c r="AT143" s="275" t="s">
        <v>135</v>
      </c>
      <c r="AU143" s="275" t="s">
        <v>84</v>
      </c>
      <c r="AV143" s="14" t="s">
        <v>133</v>
      </c>
      <c r="AW143" s="14" t="s">
        <v>32</v>
      </c>
      <c r="AX143" s="14" t="s">
        <v>82</v>
      </c>
      <c r="AY143" s="275" t="s">
        <v>126</v>
      </c>
    </row>
    <row r="144" s="1" customFormat="1" ht="24" customHeight="1">
      <c r="B144" s="37"/>
      <c r="C144" s="230" t="s">
        <v>155</v>
      </c>
      <c r="D144" s="230" t="s">
        <v>128</v>
      </c>
      <c r="E144" s="231" t="s">
        <v>150</v>
      </c>
      <c r="F144" s="232" t="s">
        <v>151</v>
      </c>
      <c r="G144" s="233" t="s">
        <v>131</v>
      </c>
      <c r="H144" s="234">
        <v>292</v>
      </c>
      <c r="I144" s="235"/>
      <c r="J144" s="236">
        <f>ROUND(I144*H144,2)</f>
        <v>0</v>
      </c>
      <c r="K144" s="232" t="s">
        <v>132</v>
      </c>
      <c r="L144" s="42"/>
      <c r="M144" s="237" t="s">
        <v>1</v>
      </c>
      <c r="N144" s="238" t="s">
        <v>41</v>
      </c>
      <c r="O144" s="85"/>
      <c r="P144" s="239">
        <f>O144*H144</f>
        <v>0</v>
      </c>
      <c r="Q144" s="239">
        <v>0</v>
      </c>
      <c r="R144" s="239">
        <f>Q144*H144</f>
        <v>0</v>
      </c>
      <c r="S144" s="239">
        <v>0.28999999999999998</v>
      </c>
      <c r="T144" s="240">
        <f>S144*H144</f>
        <v>84.679999999999993</v>
      </c>
      <c r="AR144" s="241" t="s">
        <v>133</v>
      </c>
      <c r="AT144" s="241" t="s">
        <v>128</v>
      </c>
      <c r="AU144" s="241" t="s">
        <v>84</v>
      </c>
      <c r="AY144" s="16" t="s">
        <v>126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6" t="s">
        <v>82</v>
      </c>
      <c r="BK144" s="242">
        <f>ROUND(I144*H144,2)</f>
        <v>0</v>
      </c>
      <c r="BL144" s="16" t="s">
        <v>133</v>
      </c>
      <c r="BM144" s="241" t="s">
        <v>156</v>
      </c>
    </row>
    <row r="145" s="12" customFormat="1">
      <c r="B145" s="243"/>
      <c r="C145" s="244"/>
      <c r="D145" s="245" t="s">
        <v>135</v>
      </c>
      <c r="E145" s="246" t="s">
        <v>1</v>
      </c>
      <c r="F145" s="247" t="s">
        <v>157</v>
      </c>
      <c r="G145" s="244"/>
      <c r="H145" s="246" t="s">
        <v>1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AT145" s="253" t="s">
        <v>135</v>
      </c>
      <c r="AU145" s="253" t="s">
        <v>84</v>
      </c>
      <c r="AV145" s="12" t="s">
        <v>82</v>
      </c>
      <c r="AW145" s="12" t="s">
        <v>32</v>
      </c>
      <c r="AX145" s="12" t="s">
        <v>76</v>
      </c>
      <c r="AY145" s="253" t="s">
        <v>126</v>
      </c>
    </row>
    <row r="146" s="13" customFormat="1">
      <c r="B146" s="254"/>
      <c r="C146" s="255"/>
      <c r="D146" s="245" t="s">
        <v>135</v>
      </c>
      <c r="E146" s="256" t="s">
        <v>1</v>
      </c>
      <c r="F146" s="257" t="s">
        <v>149</v>
      </c>
      <c r="G146" s="255"/>
      <c r="H146" s="258">
        <v>292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AT146" s="264" t="s">
        <v>135</v>
      </c>
      <c r="AU146" s="264" t="s">
        <v>84</v>
      </c>
      <c r="AV146" s="13" t="s">
        <v>84</v>
      </c>
      <c r="AW146" s="13" t="s">
        <v>32</v>
      </c>
      <c r="AX146" s="13" t="s">
        <v>76</v>
      </c>
      <c r="AY146" s="264" t="s">
        <v>126</v>
      </c>
    </row>
    <row r="147" s="14" customFormat="1">
      <c r="B147" s="265"/>
      <c r="C147" s="266"/>
      <c r="D147" s="245" t="s">
        <v>135</v>
      </c>
      <c r="E147" s="267" t="s">
        <v>1</v>
      </c>
      <c r="F147" s="268" t="s">
        <v>138</v>
      </c>
      <c r="G147" s="266"/>
      <c r="H147" s="269">
        <v>292</v>
      </c>
      <c r="I147" s="270"/>
      <c r="J147" s="266"/>
      <c r="K147" s="266"/>
      <c r="L147" s="271"/>
      <c r="M147" s="272"/>
      <c r="N147" s="273"/>
      <c r="O147" s="273"/>
      <c r="P147" s="273"/>
      <c r="Q147" s="273"/>
      <c r="R147" s="273"/>
      <c r="S147" s="273"/>
      <c r="T147" s="274"/>
      <c r="AT147" s="275" t="s">
        <v>135</v>
      </c>
      <c r="AU147" s="275" t="s">
        <v>84</v>
      </c>
      <c r="AV147" s="14" t="s">
        <v>133</v>
      </c>
      <c r="AW147" s="14" t="s">
        <v>32</v>
      </c>
      <c r="AX147" s="14" t="s">
        <v>82</v>
      </c>
      <c r="AY147" s="275" t="s">
        <v>126</v>
      </c>
    </row>
    <row r="148" s="1" customFormat="1" ht="24" customHeight="1">
      <c r="B148" s="37"/>
      <c r="C148" s="230" t="s">
        <v>143</v>
      </c>
      <c r="D148" s="230" t="s">
        <v>128</v>
      </c>
      <c r="E148" s="231" t="s">
        <v>158</v>
      </c>
      <c r="F148" s="232" t="s">
        <v>159</v>
      </c>
      <c r="G148" s="233" t="s">
        <v>131</v>
      </c>
      <c r="H148" s="234">
        <v>622</v>
      </c>
      <c r="I148" s="235"/>
      <c r="J148" s="236">
        <f>ROUND(I148*H148,2)</f>
        <v>0</v>
      </c>
      <c r="K148" s="232" t="s">
        <v>132</v>
      </c>
      <c r="L148" s="42"/>
      <c r="M148" s="237" t="s">
        <v>1</v>
      </c>
      <c r="N148" s="238" t="s">
        <v>41</v>
      </c>
      <c r="O148" s="85"/>
      <c r="P148" s="239">
        <f>O148*H148</f>
        <v>0</v>
      </c>
      <c r="Q148" s="239">
        <v>0</v>
      </c>
      <c r="R148" s="239">
        <f>Q148*H148</f>
        <v>0</v>
      </c>
      <c r="S148" s="239">
        <v>0.23999999999999999</v>
      </c>
      <c r="T148" s="240">
        <f>S148*H148</f>
        <v>149.28</v>
      </c>
      <c r="AR148" s="241" t="s">
        <v>133</v>
      </c>
      <c r="AT148" s="241" t="s">
        <v>128</v>
      </c>
      <c r="AU148" s="241" t="s">
        <v>84</v>
      </c>
      <c r="AY148" s="16" t="s">
        <v>126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6" t="s">
        <v>82</v>
      </c>
      <c r="BK148" s="242">
        <f>ROUND(I148*H148,2)</f>
        <v>0</v>
      </c>
      <c r="BL148" s="16" t="s">
        <v>133</v>
      </c>
      <c r="BM148" s="241" t="s">
        <v>160</v>
      </c>
    </row>
    <row r="149" s="12" customFormat="1">
      <c r="B149" s="243"/>
      <c r="C149" s="244"/>
      <c r="D149" s="245" t="s">
        <v>135</v>
      </c>
      <c r="E149" s="246" t="s">
        <v>1</v>
      </c>
      <c r="F149" s="247" t="s">
        <v>161</v>
      </c>
      <c r="G149" s="244"/>
      <c r="H149" s="246" t="s">
        <v>1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AT149" s="253" t="s">
        <v>135</v>
      </c>
      <c r="AU149" s="253" t="s">
        <v>84</v>
      </c>
      <c r="AV149" s="12" t="s">
        <v>82</v>
      </c>
      <c r="AW149" s="12" t="s">
        <v>32</v>
      </c>
      <c r="AX149" s="12" t="s">
        <v>76</v>
      </c>
      <c r="AY149" s="253" t="s">
        <v>126</v>
      </c>
    </row>
    <row r="150" s="13" customFormat="1">
      <c r="B150" s="254"/>
      <c r="C150" s="255"/>
      <c r="D150" s="245" t="s">
        <v>135</v>
      </c>
      <c r="E150" s="256" t="s">
        <v>1</v>
      </c>
      <c r="F150" s="257" t="s">
        <v>154</v>
      </c>
      <c r="G150" s="255"/>
      <c r="H150" s="258">
        <v>622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AT150" s="264" t="s">
        <v>135</v>
      </c>
      <c r="AU150" s="264" t="s">
        <v>84</v>
      </c>
      <c r="AV150" s="13" t="s">
        <v>84</v>
      </c>
      <c r="AW150" s="13" t="s">
        <v>32</v>
      </c>
      <c r="AX150" s="13" t="s">
        <v>76</v>
      </c>
      <c r="AY150" s="264" t="s">
        <v>126</v>
      </c>
    </row>
    <row r="151" s="14" customFormat="1">
      <c r="B151" s="265"/>
      <c r="C151" s="266"/>
      <c r="D151" s="245" t="s">
        <v>135</v>
      </c>
      <c r="E151" s="267" t="s">
        <v>1</v>
      </c>
      <c r="F151" s="268" t="s">
        <v>138</v>
      </c>
      <c r="G151" s="266"/>
      <c r="H151" s="269">
        <v>622</v>
      </c>
      <c r="I151" s="270"/>
      <c r="J151" s="266"/>
      <c r="K151" s="266"/>
      <c r="L151" s="271"/>
      <c r="M151" s="272"/>
      <c r="N151" s="273"/>
      <c r="O151" s="273"/>
      <c r="P151" s="273"/>
      <c r="Q151" s="273"/>
      <c r="R151" s="273"/>
      <c r="S151" s="273"/>
      <c r="T151" s="274"/>
      <c r="AT151" s="275" t="s">
        <v>135</v>
      </c>
      <c r="AU151" s="275" t="s">
        <v>84</v>
      </c>
      <c r="AV151" s="14" t="s">
        <v>133</v>
      </c>
      <c r="AW151" s="14" t="s">
        <v>32</v>
      </c>
      <c r="AX151" s="14" t="s">
        <v>82</v>
      </c>
      <c r="AY151" s="275" t="s">
        <v>126</v>
      </c>
    </row>
    <row r="152" s="1" customFormat="1" ht="24" customHeight="1">
      <c r="B152" s="37"/>
      <c r="C152" s="230" t="s">
        <v>162</v>
      </c>
      <c r="D152" s="230" t="s">
        <v>128</v>
      </c>
      <c r="E152" s="231" t="s">
        <v>158</v>
      </c>
      <c r="F152" s="232" t="s">
        <v>159</v>
      </c>
      <c r="G152" s="233" t="s">
        <v>131</v>
      </c>
      <c r="H152" s="234">
        <v>292</v>
      </c>
      <c r="I152" s="235"/>
      <c r="J152" s="236">
        <f>ROUND(I152*H152,2)</f>
        <v>0</v>
      </c>
      <c r="K152" s="232" t="s">
        <v>132</v>
      </c>
      <c r="L152" s="42"/>
      <c r="M152" s="237" t="s">
        <v>1</v>
      </c>
      <c r="N152" s="238" t="s">
        <v>41</v>
      </c>
      <c r="O152" s="85"/>
      <c r="P152" s="239">
        <f>O152*H152</f>
        <v>0</v>
      </c>
      <c r="Q152" s="239">
        <v>0</v>
      </c>
      <c r="R152" s="239">
        <f>Q152*H152</f>
        <v>0</v>
      </c>
      <c r="S152" s="239">
        <v>0.23999999999999999</v>
      </c>
      <c r="T152" s="240">
        <f>S152*H152</f>
        <v>70.079999999999998</v>
      </c>
      <c r="AR152" s="241" t="s">
        <v>133</v>
      </c>
      <c r="AT152" s="241" t="s">
        <v>128</v>
      </c>
      <c r="AU152" s="241" t="s">
        <v>84</v>
      </c>
      <c r="AY152" s="16" t="s">
        <v>126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6" t="s">
        <v>82</v>
      </c>
      <c r="BK152" s="242">
        <f>ROUND(I152*H152,2)</f>
        <v>0</v>
      </c>
      <c r="BL152" s="16" t="s">
        <v>133</v>
      </c>
      <c r="BM152" s="241" t="s">
        <v>163</v>
      </c>
    </row>
    <row r="153" s="12" customFormat="1">
      <c r="B153" s="243"/>
      <c r="C153" s="244"/>
      <c r="D153" s="245" t="s">
        <v>135</v>
      </c>
      <c r="E153" s="246" t="s">
        <v>1</v>
      </c>
      <c r="F153" s="247" t="s">
        <v>157</v>
      </c>
      <c r="G153" s="244"/>
      <c r="H153" s="246" t="s">
        <v>1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AT153" s="253" t="s">
        <v>135</v>
      </c>
      <c r="AU153" s="253" t="s">
        <v>84</v>
      </c>
      <c r="AV153" s="12" t="s">
        <v>82</v>
      </c>
      <c r="AW153" s="12" t="s">
        <v>32</v>
      </c>
      <c r="AX153" s="12" t="s">
        <v>76</v>
      </c>
      <c r="AY153" s="253" t="s">
        <v>126</v>
      </c>
    </row>
    <row r="154" s="13" customFormat="1">
      <c r="B154" s="254"/>
      <c r="C154" s="255"/>
      <c r="D154" s="245" t="s">
        <v>135</v>
      </c>
      <c r="E154" s="256" t="s">
        <v>1</v>
      </c>
      <c r="F154" s="257" t="s">
        <v>149</v>
      </c>
      <c r="G154" s="255"/>
      <c r="H154" s="258">
        <v>292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AT154" s="264" t="s">
        <v>135</v>
      </c>
      <c r="AU154" s="264" t="s">
        <v>84</v>
      </c>
      <c r="AV154" s="13" t="s">
        <v>84</v>
      </c>
      <c r="AW154" s="13" t="s">
        <v>32</v>
      </c>
      <c r="AX154" s="13" t="s">
        <v>76</v>
      </c>
      <c r="AY154" s="264" t="s">
        <v>126</v>
      </c>
    </row>
    <row r="155" s="14" customFormat="1">
      <c r="B155" s="265"/>
      <c r="C155" s="266"/>
      <c r="D155" s="245" t="s">
        <v>135</v>
      </c>
      <c r="E155" s="267" t="s">
        <v>1</v>
      </c>
      <c r="F155" s="268" t="s">
        <v>138</v>
      </c>
      <c r="G155" s="266"/>
      <c r="H155" s="269">
        <v>292</v>
      </c>
      <c r="I155" s="270"/>
      <c r="J155" s="266"/>
      <c r="K155" s="266"/>
      <c r="L155" s="271"/>
      <c r="M155" s="272"/>
      <c r="N155" s="273"/>
      <c r="O155" s="273"/>
      <c r="P155" s="273"/>
      <c r="Q155" s="273"/>
      <c r="R155" s="273"/>
      <c r="S155" s="273"/>
      <c r="T155" s="274"/>
      <c r="AT155" s="275" t="s">
        <v>135</v>
      </c>
      <c r="AU155" s="275" t="s">
        <v>84</v>
      </c>
      <c r="AV155" s="14" t="s">
        <v>133</v>
      </c>
      <c r="AW155" s="14" t="s">
        <v>32</v>
      </c>
      <c r="AX155" s="14" t="s">
        <v>82</v>
      </c>
      <c r="AY155" s="275" t="s">
        <v>126</v>
      </c>
    </row>
    <row r="156" s="1" customFormat="1" ht="24" customHeight="1">
      <c r="B156" s="37"/>
      <c r="C156" s="230" t="s">
        <v>164</v>
      </c>
      <c r="D156" s="230" t="s">
        <v>128</v>
      </c>
      <c r="E156" s="231" t="s">
        <v>165</v>
      </c>
      <c r="F156" s="232" t="s">
        <v>166</v>
      </c>
      <c r="G156" s="233" t="s">
        <v>131</v>
      </c>
      <c r="H156" s="234">
        <v>622</v>
      </c>
      <c r="I156" s="235"/>
      <c r="J156" s="236">
        <f>ROUND(I156*H156,2)</f>
        <v>0</v>
      </c>
      <c r="K156" s="232" t="s">
        <v>132</v>
      </c>
      <c r="L156" s="42"/>
      <c r="M156" s="237" t="s">
        <v>1</v>
      </c>
      <c r="N156" s="238" t="s">
        <v>41</v>
      </c>
      <c r="O156" s="85"/>
      <c r="P156" s="239">
        <f>O156*H156</f>
        <v>0</v>
      </c>
      <c r="Q156" s="239">
        <v>0</v>
      </c>
      <c r="R156" s="239">
        <f>Q156*H156</f>
        <v>0</v>
      </c>
      <c r="S156" s="239">
        <v>0.22</v>
      </c>
      <c r="T156" s="240">
        <f>S156*H156</f>
        <v>136.84</v>
      </c>
      <c r="AR156" s="241" t="s">
        <v>133</v>
      </c>
      <c r="AT156" s="241" t="s">
        <v>128</v>
      </c>
      <c r="AU156" s="241" t="s">
        <v>84</v>
      </c>
      <c r="AY156" s="16" t="s">
        <v>126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6" t="s">
        <v>82</v>
      </c>
      <c r="BK156" s="242">
        <f>ROUND(I156*H156,2)</f>
        <v>0</v>
      </c>
      <c r="BL156" s="16" t="s">
        <v>133</v>
      </c>
      <c r="BM156" s="241" t="s">
        <v>167</v>
      </c>
    </row>
    <row r="157" s="12" customFormat="1">
      <c r="B157" s="243"/>
      <c r="C157" s="244"/>
      <c r="D157" s="245" t="s">
        <v>135</v>
      </c>
      <c r="E157" s="246" t="s">
        <v>1</v>
      </c>
      <c r="F157" s="247" t="s">
        <v>153</v>
      </c>
      <c r="G157" s="244"/>
      <c r="H157" s="246" t="s">
        <v>1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AT157" s="253" t="s">
        <v>135</v>
      </c>
      <c r="AU157" s="253" t="s">
        <v>84</v>
      </c>
      <c r="AV157" s="12" t="s">
        <v>82</v>
      </c>
      <c r="AW157" s="12" t="s">
        <v>32</v>
      </c>
      <c r="AX157" s="12" t="s">
        <v>76</v>
      </c>
      <c r="AY157" s="253" t="s">
        <v>126</v>
      </c>
    </row>
    <row r="158" s="13" customFormat="1">
      <c r="B158" s="254"/>
      <c r="C158" s="255"/>
      <c r="D158" s="245" t="s">
        <v>135</v>
      </c>
      <c r="E158" s="256" t="s">
        <v>1</v>
      </c>
      <c r="F158" s="257" t="s">
        <v>154</v>
      </c>
      <c r="G158" s="255"/>
      <c r="H158" s="258">
        <v>622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AT158" s="264" t="s">
        <v>135</v>
      </c>
      <c r="AU158" s="264" t="s">
        <v>84</v>
      </c>
      <c r="AV158" s="13" t="s">
        <v>84</v>
      </c>
      <c r="AW158" s="13" t="s">
        <v>32</v>
      </c>
      <c r="AX158" s="13" t="s">
        <v>76</v>
      </c>
      <c r="AY158" s="264" t="s">
        <v>126</v>
      </c>
    </row>
    <row r="159" s="14" customFormat="1">
      <c r="B159" s="265"/>
      <c r="C159" s="266"/>
      <c r="D159" s="245" t="s">
        <v>135</v>
      </c>
      <c r="E159" s="267" t="s">
        <v>1</v>
      </c>
      <c r="F159" s="268" t="s">
        <v>138</v>
      </c>
      <c r="G159" s="266"/>
      <c r="H159" s="269">
        <v>622</v>
      </c>
      <c r="I159" s="270"/>
      <c r="J159" s="266"/>
      <c r="K159" s="266"/>
      <c r="L159" s="271"/>
      <c r="M159" s="272"/>
      <c r="N159" s="273"/>
      <c r="O159" s="273"/>
      <c r="P159" s="273"/>
      <c r="Q159" s="273"/>
      <c r="R159" s="273"/>
      <c r="S159" s="273"/>
      <c r="T159" s="274"/>
      <c r="AT159" s="275" t="s">
        <v>135</v>
      </c>
      <c r="AU159" s="275" t="s">
        <v>84</v>
      </c>
      <c r="AV159" s="14" t="s">
        <v>133</v>
      </c>
      <c r="AW159" s="14" t="s">
        <v>32</v>
      </c>
      <c r="AX159" s="14" t="s">
        <v>82</v>
      </c>
      <c r="AY159" s="275" t="s">
        <v>126</v>
      </c>
    </row>
    <row r="160" s="1" customFormat="1" ht="24" customHeight="1">
      <c r="B160" s="37"/>
      <c r="C160" s="230" t="s">
        <v>168</v>
      </c>
      <c r="D160" s="230" t="s">
        <v>128</v>
      </c>
      <c r="E160" s="231" t="s">
        <v>169</v>
      </c>
      <c r="F160" s="232" t="s">
        <v>170</v>
      </c>
      <c r="G160" s="233" t="s">
        <v>131</v>
      </c>
      <c r="H160" s="234">
        <v>9</v>
      </c>
      <c r="I160" s="235"/>
      <c r="J160" s="236">
        <f>ROUND(I160*H160,2)</f>
        <v>0</v>
      </c>
      <c r="K160" s="232" t="s">
        <v>132</v>
      </c>
      <c r="L160" s="42"/>
      <c r="M160" s="237" t="s">
        <v>1</v>
      </c>
      <c r="N160" s="238" t="s">
        <v>41</v>
      </c>
      <c r="O160" s="85"/>
      <c r="P160" s="239">
        <f>O160*H160</f>
        <v>0</v>
      </c>
      <c r="Q160" s="239">
        <v>0</v>
      </c>
      <c r="R160" s="239">
        <f>Q160*H160</f>
        <v>0</v>
      </c>
      <c r="S160" s="239">
        <v>0.28999999999999998</v>
      </c>
      <c r="T160" s="240">
        <f>S160*H160</f>
        <v>2.6099999999999999</v>
      </c>
      <c r="AR160" s="241" t="s">
        <v>133</v>
      </c>
      <c r="AT160" s="241" t="s">
        <v>128</v>
      </c>
      <c r="AU160" s="241" t="s">
        <v>84</v>
      </c>
      <c r="AY160" s="16" t="s">
        <v>126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6" t="s">
        <v>82</v>
      </c>
      <c r="BK160" s="242">
        <f>ROUND(I160*H160,2)</f>
        <v>0</v>
      </c>
      <c r="BL160" s="16" t="s">
        <v>133</v>
      </c>
      <c r="BM160" s="241" t="s">
        <v>171</v>
      </c>
    </row>
    <row r="161" s="12" customFormat="1">
      <c r="B161" s="243"/>
      <c r="C161" s="244"/>
      <c r="D161" s="245" t="s">
        <v>135</v>
      </c>
      <c r="E161" s="246" t="s">
        <v>1</v>
      </c>
      <c r="F161" s="247" t="s">
        <v>172</v>
      </c>
      <c r="G161" s="244"/>
      <c r="H161" s="246" t="s">
        <v>1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AT161" s="253" t="s">
        <v>135</v>
      </c>
      <c r="AU161" s="253" t="s">
        <v>84</v>
      </c>
      <c r="AV161" s="12" t="s">
        <v>82</v>
      </c>
      <c r="AW161" s="12" t="s">
        <v>32</v>
      </c>
      <c r="AX161" s="12" t="s">
        <v>76</v>
      </c>
      <c r="AY161" s="253" t="s">
        <v>126</v>
      </c>
    </row>
    <row r="162" s="13" customFormat="1">
      <c r="B162" s="254"/>
      <c r="C162" s="255"/>
      <c r="D162" s="245" t="s">
        <v>135</v>
      </c>
      <c r="E162" s="256" t="s">
        <v>1</v>
      </c>
      <c r="F162" s="257" t="s">
        <v>168</v>
      </c>
      <c r="G162" s="255"/>
      <c r="H162" s="258">
        <v>9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AT162" s="264" t="s">
        <v>135</v>
      </c>
      <c r="AU162" s="264" t="s">
        <v>84</v>
      </c>
      <c r="AV162" s="13" t="s">
        <v>84</v>
      </c>
      <c r="AW162" s="13" t="s">
        <v>32</v>
      </c>
      <c r="AX162" s="13" t="s">
        <v>76</v>
      </c>
      <c r="AY162" s="264" t="s">
        <v>126</v>
      </c>
    </row>
    <row r="163" s="14" customFormat="1">
      <c r="B163" s="265"/>
      <c r="C163" s="266"/>
      <c r="D163" s="245" t="s">
        <v>135</v>
      </c>
      <c r="E163" s="267" t="s">
        <v>1</v>
      </c>
      <c r="F163" s="268" t="s">
        <v>138</v>
      </c>
      <c r="G163" s="266"/>
      <c r="H163" s="269">
        <v>9</v>
      </c>
      <c r="I163" s="270"/>
      <c r="J163" s="266"/>
      <c r="K163" s="266"/>
      <c r="L163" s="271"/>
      <c r="M163" s="272"/>
      <c r="N163" s="273"/>
      <c r="O163" s="273"/>
      <c r="P163" s="273"/>
      <c r="Q163" s="273"/>
      <c r="R163" s="273"/>
      <c r="S163" s="273"/>
      <c r="T163" s="274"/>
      <c r="AT163" s="275" t="s">
        <v>135</v>
      </c>
      <c r="AU163" s="275" t="s">
        <v>84</v>
      </c>
      <c r="AV163" s="14" t="s">
        <v>133</v>
      </c>
      <c r="AW163" s="14" t="s">
        <v>32</v>
      </c>
      <c r="AX163" s="14" t="s">
        <v>82</v>
      </c>
      <c r="AY163" s="275" t="s">
        <v>126</v>
      </c>
    </row>
    <row r="164" s="1" customFormat="1" ht="24" customHeight="1">
      <c r="B164" s="37"/>
      <c r="C164" s="230" t="s">
        <v>173</v>
      </c>
      <c r="D164" s="230" t="s">
        <v>128</v>
      </c>
      <c r="E164" s="231" t="s">
        <v>169</v>
      </c>
      <c r="F164" s="232" t="s">
        <v>170</v>
      </c>
      <c r="G164" s="233" t="s">
        <v>131</v>
      </c>
      <c r="H164" s="234">
        <v>2</v>
      </c>
      <c r="I164" s="235"/>
      <c r="J164" s="236">
        <f>ROUND(I164*H164,2)</f>
        <v>0</v>
      </c>
      <c r="K164" s="232" t="s">
        <v>132</v>
      </c>
      <c r="L164" s="42"/>
      <c r="M164" s="237" t="s">
        <v>1</v>
      </c>
      <c r="N164" s="238" t="s">
        <v>41</v>
      </c>
      <c r="O164" s="85"/>
      <c r="P164" s="239">
        <f>O164*H164</f>
        <v>0</v>
      </c>
      <c r="Q164" s="239">
        <v>0</v>
      </c>
      <c r="R164" s="239">
        <f>Q164*H164</f>
        <v>0</v>
      </c>
      <c r="S164" s="239">
        <v>0.28999999999999998</v>
      </c>
      <c r="T164" s="240">
        <f>S164*H164</f>
        <v>0.57999999999999996</v>
      </c>
      <c r="AR164" s="241" t="s">
        <v>133</v>
      </c>
      <c r="AT164" s="241" t="s">
        <v>128</v>
      </c>
      <c r="AU164" s="241" t="s">
        <v>84</v>
      </c>
      <c r="AY164" s="16" t="s">
        <v>126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6" t="s">
        <v>82</v>
      </c>
      <c r="BK164" s="242">
        <f>ROUND(I164*H164,2)</f>
        <v>0</v>
      </c>
      <c r="BL164" s="16" t="s">
        <v>133</v>
      </c>
      <c r="BM164" s="241" t="s">
        <v>174</v>
      </c>
    </row>
    <row r="165" s="12" customFormat="1">
      <c r="B165" s="243"/>
      <c r="C165" s="244"/>
      <c r="D165" s="245" t="s">
        <v>135</v>
      </c>
      <c r="E165" s="246" t="s">
        <v>1</v>
      </c>
      <c r="F165" s="247" t="s">
        <v>175</v>
      </c>
      <c r="G165" s="244"/>
      <c r="H165" s="246" t="s">
        <v>1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AT165" s="253" t="s">
        <v>135</v>
      </c>
      <c r="AU165" s="253" t="s">
        <v>84</v>
      </c>
      <c r="AV165" s="12" t="s">
        <v>82</v>
      </c>
      <c r="AW165" s="12" t="s">
        <v>32</v>
      </c>
      <c r="AX165" s="12" t="s">
        <v>76</v>
      </c>
      <c r="AY165" s="253" t="s">
        <v>126</v>
      </c>
    </row>
    <row r="166" s="13" customFormat="1">
      <c r="B166" s="254"/>
      <c r="C166" s="255"/>
      <c r="D166" s="245" t="s">
        <v>135</v>
      </c>
      <c r="E166" s="256" t="s">
        <v>1</v>
      </c>
      <c r="F166" s="257" t="s">
        <v>84</v>
      </c>
      <c r="G166" s="255"/>
      <c r="H166" s="258">
        <v>2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AT166" s="264" t="s">
        <v>135</v>
      </c>
      <c r="AU166" s="264" t="s">
        <v>84</v>
      </c>
      <c r="AV166" s="13" t="s">
        <v>84</v>
      </c>
      <c r="AW166" s="13" t="s">
        <v>32</v>
      </c>
      <c r="AX166" s="13" t="s">
        <v>76</v>
      </c>
      <c r="AY166" s="264" t="s">
        <v>126</v>
      </c>
    </row>
    <row r="167" s="14" customFormat="1">
      <c r="B167" s="265"/>
      <c r="C167" s="266"/>
      <c r="D167" s="245" t="s">
        <v>135</v>
      </c>
      <c r="E167" s="267" t="s">
        <v>1</v>
      </c>
      <c r="F167" s="268" t="s">
        <v>138</v>
      </c>
      <c r="G167" s="266"/>
      <c r="H167" s="269">
        <v>2</v>
      </c>
      <c r="I167" s="270"/>
      <c r="J167" s="266"/>
      <c r="K167" s="266"/>
      <c r="L167" s="271"/>
      <c r="M167" s="272"/>
      <c r="N167" s="273"/>
      <c r="O167" s="273"/>
      <c r="P167" s="273"/>
      <c r="Q167" s="273"/>
      <c r="R167" s="273"/>
      <c r="S167" s="273"/>
      <c r="T167" s="274"/>
      <c r="AT167" s="275" t="s">
        <v>135</v>
      </c>
      <c r="AU167" s="275" t="s">
        <v>84</v>
      </c>
      <c r="AV167" s="14" t="s">
        <v>133</v>
      </c>
      <c r="AW167" s="14" t="s">
        <v>32</v>
      </c>
      <c r="AX167" s="14" t="s">
        <v>82</v>
      </c>
      <c r="AY167" s="275" t="s">
        <v>126</v>
      </c>
    </row>
    <row r="168" s="1" customFormat="1" ht="24" customHeight="1">
      <c r="B168" s="37"/>
      <c r="C168" s="230" t="s">
        <v>176</v>
      </c>
      <c r="D168" s="230" t="s">
        <v>128</v>
      </c>
      <c r="E168" s="231" t="s">
        <v>177</v>
      </c>
      <c r="F168" s="232" t="s">
        <v>178</v>
      </c>
      <c r="G168" s="233" t="s">
        <v>131</v>
      </c>
      <c r="H168" s="234">
        <v>6</v>
      </c>
      <c r="I168" s="235"/>
      <c r="J168" s="236">
        <f>ROUND(I168*H168,2)</f>
        <v>0</v>
      </c>
      <c r="K168" s="232" t="s">
        <v>132</v>
      </c>
      <c r="L168" s="42"/>
      <c r="M168" s="237" t="s">
        <v>1</v>
      </c>
      <c r="N168" s="238" t="s">
        <v>41</v>
      </c>
      <c r="O168" s="85"/>
      <c r="P168" s="239">
        <f>O168*H168</f>
        <v>0</v>
      </c>
      <c r="Q168" s="239">
        <v>0</v>
      </c>
      <c r="R168" s="239">
        <f>Q168*H168</f>
        <v>0</v>
      </c>
      <c r="S168" s="239">
        <v>0.44</v>
      </c>
      <c r="T168" s="240">
        <f>S168*H168</f>
        <v>2.6400000000000001</v>
      </c>
      <c r="AR168" s="241" t="s">
        <v>133</v>
      </c>
      <c r="AT168" s="241" t="s">
        <v>128</v>
      </c>
      <c r="AU168" s="241" t="s">
        <v>84</v>
      </c>
      <c r="AY168" s="16" t="s">
        <v>126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6" t="s">
        <v>82</v>
      </c>
      <c r="BK168" s="242">
        <f>ROUND(I168*H168,2)</f>
        <v>0</v>
      </c>
      <c r="BL168" s="16" t="s">
        <v>133</v>
      </c>
      <c r="BM168" s="241" t="s">
        <v>179</v>
      </c>
    </row>
    <row r="169" s="12" customFormat="1">
      <c r="B169" s="243"/>
      <c r="C169" s="244"/>
      <c r="D169" s="245" t="s">
        <v>135</v>
      </c>
      <c r="E169" s="246" t="s">
        <v>1</v>
      </c>
      <c r="F169" s="247" t="s">
        <v>142</v>
      </c>
      <c r="G169" s="244"/>
      <c r="H169" s="246" t="s">
        <v>1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AT169" s="253" t="s">
        <v>135</v>
      </c>
      <c r="AU169" s="253" t="s">
        <v>84</v>
      </c>
      <c r="AV169" s="12" t="s">
        <v>82</v>
      </c>
      <c r="AW169" s="12" t="s">
        <v>32</v>
      </c>
      <c r="AX169" s="12" t="s">
        <v>76</v>
      </c>
      <c r="AY169" s="253" t="s">
        <v>126</v>
      </c>
    </row>
    <row r="170" s="13" customFormat="1">
      <c r="B170" s="254"/>
      <c r="C170" s="255"/>
      <c r="D170" s="245" t="s">
        <v>135</v>
      </c>
      <c r="E170" s="256" t="s">
        <v>1</v>
      </c>
      <c r="F170" s="257" t="s">
        <v>143</v>
      </c>
      <c r="G170" s="255"/>
      <c r="H170" s="258">
        <v>6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AT170" s="264" t="s">
        <v>135</v>
      </c>
      <c r="AU170" s="264" t="s">
        <v>84</v>
      </c>
      <c r="AV170" s="13" t="s">
        <v>84</v>
      </c>
      <c r="AW170" s="13" t="s">
        <v>32</v>
      </c>
      <c r="AX170" s="13" t="s">
        <v>76</v>
      </c>
      <c r="AY170" s="264" t="s">
        <v>126</v>
      </c>
    </row>
    <row r="171" s="14" customFormat="1">
      <c r="B171" s="265"/>
      <c r="C171" s="266"/>
      <c r="D171" s="245" t="s">
        <v>135</v>
      </c>
      <c r="E171" s="267" t="s">
        <v>1</v>
      </c>
      <c r="F171" s="268" t="s">
        <v>138</v>
      </c>
      <c r="G171" s="266"/>
      <c r="H171" s="269">
        <v>6</v>
      </c>
      <c r="I171" s="270"/>
      <c r="J171" s="266"/>
      <c r="K171" s="266"/>
      <c r="L171" s="271"/>
      <c r="M171" s="272"/>
      <c r="N171" s="273"/>
      <c r="O171" s="273"/>
      <c r="P171" s="273"/>
      <c r="Q171" s="273"/>
      <c r="R171" s="273"/>
      <c r="S171" s="273"/>
      <c r="T171" s="274"/>
      <c r="AT171" s="275" t="s">
        <v>135</v>
      </c>
      <c r="AU171" s="275" t="s">
        <v>84</v>
      </c>
      <c r="AV171" s="14" t="s">
        <v>133</v>
      </c>
      <c r="AW171" s="14" t="s">
        <v>32</v>
      </c>
      <c r="AX171" s="14" t="s">
        <v>82</v>
      </c>
      <c r="AY171" s="275" t="s">
        <v>126</v>
      </c>
    </row>
    <row r="172" s="1" customFormat="1" ht="24" customHeight="1">
      <c r="B172" s="37"/>
      <c r="C172" s="230" t="s">
        <v>180</v>
      </c>
      <c r="D172" s="230" t="s">
        <v>128</v>
      </c>
      <c r="E172" s="231" t="s">
        <v>181</v>
      </c>
      <c r="F172" s="232" t="s">
        <v>182</v>
      </c>
      <c r="G172" s="233" t="s">
        <v>131</v>
      </c>
      <c r="H172" s="234">
        <v>9</v>
      </c>
      <c r="I172" s="235"/>
      <c r="J172" s="236">
        <f>ROUND(I172*H172,2)</f>
        <v>0</v>
      </c>
      <c r="K172" s="232" t="s">
        <v>132</v>
      </c>
      <c r="L172" s="42"/>
      <c r="M172" s="237" t="s">
        <v>1</v>
      </c>
      <c r="N172" s="238" t="s">
        <v>41</v>
      </c>
      <c r="O172" s="85"/>
      <c r="P172" s="239">
        <f>O172*H172</f>
        <v>0</v>
      </c>
      <c r="Q172" s="239">
        <v>0</v>
      </c>
      <c r="R172" s="239">
        <f>Q172*H172</f>
        <v>0</v>
      </c>
      <c r="S172" s="239">
        <v>0.23999999999999999</v>
      </c>
      <c r="T172" s="240">
        <f>S172*H172</f>
        <v>2.1600000000000001</v>
      </c>
      <c r="AR172" s="241" t="s">
        <v>133</v>
      </c>
      <c r="AT172" s="241" t="s">
        <v>128</v>
      </c>
      <c r="AU172" s="241" t="s">
        <v>84</v>
      </c>
      <c r="AY172" s="16" t="s">
        <v>126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6" t="s">
        <v>82</v>
      </c>
      <c r="BK172" s="242">
        <f>ROUND(I172*H172,2)</f>
        <v>0</v>
      </c>
      <c r="BL172" s="16" t="s">
        <v>133</v>
      </c>
      <c r="BM172" s="241" t="s">
        <v>183</v>
      </c>
    </row>
    <row r="173" s="12" customFormat="1">
      <c r="B173" s="243"/>
      <c r="C173" s="244"/>
      <c r="D173" s="245" t="s">
        <v>135</v>
      </c>
      <c r="E173" s="246" t="s">
        <v>1</v>
      </c>
      <c r="F173" s="247" t="s">
        <v>172</v>
      </c>
      <c r="G173" s="244"/>
      <c r="H173" s="246" t="s">
        <v>1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AT173" s="253" t="s">
        <v>135</v>
      </c>
      <c r="AU173" s="253" t="s">
        <v>84</v>
      </c>
      <c r="AV173" s="12" t="s">
        <v>82</v>
      </c>
      <c r="AW173" s="12" t="s">
        <v>32</v>
      </c>
      <c r="AX173" s="12" t="s">
        <v>76</v>
      </c>
      <c r="AY173" s="253" t="s">
        <v>126</v>
      </c>
    </row>
    <row r="174" s="13" customFormat="1">
      <c r="B174" s="254"/>
      <c r="C174" s="255"/>
      <c r="D174" s="245" t="s">
        <v>135</v>
      </c>
      <c r="E174" s="256" t="s">
        <v>1</v>
      </c>
      <c r="F174" s="257" t="s">
        <v>168</v>
      </c>
      <c r="G174" s="255"/>
      <c r="H174" s="258">
        <v>9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AT174" s="264" t="s">
        <v>135</v>
      </c>
      <c r="AU174" s="264" t="s">
        <v>84</v>
      </c>
      <c r="AV174" s="13" t="s">
        <v>84</v>
      </c>
      <c r="AW174" s="13" t="s">
        <v>32</v>
      </c>
      <c r="AX174" s="13" t="s">
        <v>76</v>
      </c>
      <c r="AY174" s="264" t="s">
        <v>126</v>
      </c>
    </row>
    <row r="175" s="14" customFormat="1">
      <c r="B175" s="265"/>
      <c r="C175" s="266"/>
      <c r="D175" s="245" t="s">
        <v>135</v>
      </c>
      <c r="E175" s="267" t="s">
        <v>1</v>
      </c>
      <c r="F175" s="268" t="s">
        <v>138</v>
      </c>
      <c r="G175" s="266"/>
      <c r="H175" s="269">
        <v>9</v>
      </c>
      <c r="I175" s="270"/>
      <c r="J175" s="266"/>
      <c r="K175" s="266"/>
      <c r="L175" s="271"/>
      <c r="M175" s="272"/>
      <c r="N175" s="273"/>
      <c r="O175" s="273"/>
      <c r="P175" s="273"/>
      <c r="Q175" s="273"/>
      <c r="R175" s="273"/>
      <c r="S175" s="273"/>
      <c r="T175" s="274"/>
      <c r="AT175" s="275" t="s">
        <v>135</v>
      </c>
      <c r="AU175" s="275" t="s">
        <v>84</v>
      </c>
      <c r="AV175" s="14" t="s">
        <v>133</v>
      </c>
      <c r="AW175" s="14" t="s">
        <v>32</v>
      </c>
      <c r="AX175" s="14" t="s">
        <v>82</v>
      </c>
      <c r="AY175" s="275" t="s">
        <v>126</v>
      </c>
    </row>
    <row r="176" s="1" customFormat="1" ht="24" customHeight="1">
      <c r="B176" s="37"/>
      <c r="C176" s="230" t="s">
        <v>184</v>
      </c>
      <c r="D176" s="230" t="s">
        <v>128</v>
      </c>
      <c r="E176" s="231" t="s">
        <v>181</v>
      </c>
      <c r="F176" s="232" t="s">
        <v>182</v>
      </c>
      <c r="G176" s="233" t="s">
        <v>131</v>
      </c>
      <c r="H176" s="234">
        <v>2</v>
      </c>
      <c r="I176" s="235"/>
      <c r="J176" s="236">
        <f>ROUND(I176*H176,2)</f>
        <v>0</v>
      </c>
      <c r="K176" s="232" t="s">
        <v>132</v>
      </c>
      <c r="L176" s="42"/>
      <c r="M176" s="237" t="s">
        <v>1</v>
      </c>
      <c r="N176" s="238" t="s">
        <v>41</v>
      </c>
      <c r="O176" s="85"/>
      <c r="P176" s="239">
        <f>O176*H176</f>
        <v>0</v>
      </c>
      <c r="Q176" s="239">
        <v>0</v>
      </c>
      <c r="R176" s="239">
        <f>Q176*H176</f>
        <v>0</v>
      </c>
      <c r="S176" s="239">
        <v>0.23999999999999999</v>
      </c>
      <c r="T176" s="240">
        <f>S176*H176</f>
        <v>0.47999999999999998</v>
      </c>
      <c r="AR176" s="241" t="s">
        <v>133</v>
      </c>
      <c r="AT176" s="241" t="s">
        <v>128</v>
      </c>
      <c r="AU176" s="241" t="s">
        <v>84</v>
      </c>
      <c r="AY176" s="16" t="s">
        <v>126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6" t="s">
        <v>82</v>
      </c>
      <c r="BK176" s="242">
        <f>ROUND(I176*H176,2)</f>
        <v>0</v>
      </c>
      <c r="BL176" s="16" t="s">
        <v>133</v>
      </c>
      <c r="BM176" s="241" t="s">
        <v>185</v>
      </c>
    </row>
    <row r="177" s="12" customFormat="1">
      <c r="B177" s="243"/>
      <c r="C177" s="244"/>
      <c r="D177" s="245" t="s">
        <v>135</v>
      </c>
      <c r="E177" s="246" t="s">
        <v>1</v>
      </c>
      <c r="F177" s="247" t="s">
        <v>186</v>
      </c>
      <c r="G177" s="244"/>
      <c r="H177" s="246" t="s">
        <v>1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AT177" s="253" t="s">
        <v>135</v>
      </c>
      <c r="AU177" s="253" t="s">
        <v>84</v>
      </c>
      <c r="AV177" s="12" t="s">
        <v>82</v>
      </c>
      <c r="AW177" s="12" t="s">
        <v>32</v>
      </c>
      <c r="AX177" s="12" t="s">
        <v>76</v>
      </c>
      <c r="AY177" s="253" t="s">
        <v>126</v>
      </c>
    </row>
    <row r="178" s="13" customFormat="1">
      <c r="B178" s="254"/>
      <c r="C178" s="255"/>
      <c r="D178" s="245" t="s">
        <v>135</v>
      </c>
      <c r="E178" s="256" t="s">
        <v>1</v>
      </c>
      <c r="F178" s="257" t="s">
        <v>84</v>
      </c>
      <c r="G178" s="255"/>
      <c r="H178" s="258">
        <v>2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AT178" s="264" t="s">
        <v>135</v>
      </c>
      <c r="AU178" s="264" t="s">
        <v>84</v>
      </c>
      <c r="AV178" s="13" t="s">
        <v>84</v>
      </c>
      <c r="AW178" s="13" t="s">
        <v>32</v>
      </c>
      <c r="AX178" s="13" t="s">
        <v>76</v>
      </c>
      <c r="AY178" s="264" t="s">
        <v>126</v>
      </c>
    </row>
    <row r="179" s="14" customFormat="1">
      <c r="B179" s="265"/>
      <c r="C179" s="266"/>
      <c r="D179" s="245" t="s">
        <v>135</v>
      </c>
      <c r="E179" s="267" t="s">
        <v>1</v>
      </c>
      <c r="F179" s="268" t="s">
        <v>138</v>
      </c>
      <c r="G179" s="266"/>
      <c r="H179" s="269">
        <v>2</v>
      </c>
      <c r="I179" s="270"/>
      <c r="J179" s="266"/>
      <c r="K179" s="266"/>
      <c r="L179" s="271"/>
      <c r="M179" s="272"/>
      <c r="N179" s="273"/>
      <c r="O179" s="273"/>
      <c r="P179" s="273"/>
      <c r="Q179" s="273"/>
      <c r="R179" s="273"/>
      <c r="S179" s="273"/>
      <c r="T179" s="274"/>
      <c r="AT179" s="275" t="s">
        <v>135</v>
      </c>
      <c r="AU179" s="275" t="s">
        <v>84</v>
      </c>
      <c r="AV179" s="14" t="s">
        <v>133</v>
      </c>
      <c r="AW179" s="14" t="s">
        <v>32</v>
      </c>
      <c r="AX179" s="14" t="s">
        <v>82</v>
      </c>
      <c r="AY179" s="275" t="s">
        <v>126</v>
      </c>
    </row>
    <row r="180" s="1" customFormat="1" ht="24" customHeight="1">
      <c r="B180" s="37"/>
      <c r="C180" s="230" t="s">
        <v>187</v>
      </c>
      <c r="D180" s="230" t="s">
        <v>128</v>
      </c>
      <c r="E180" s="231" t="s">
        <v>188</v>
      </c>
      <c r="F180" s="232" t="s">
        <v>189</v>
      </c>
      <c r="G180" s="233" t="s">
        <v>131</v>
      </c>
      <c r="H180" s="234">
        <v>9</v>
      </c>
      <c r="I180" s="235"/>
      <c r="J180" s="236">
        <f>ROUND(I180*H180,2)</f>
        <v>0</v>
      </c>
      <c r="K180" s="232" t="s">
        <v>132</v>
      </c>
      <c r="L180" s="42"/>
      <c r="M180" s="237" t="s">
        <v>1</v>
      </c>
      <c r="N180" s="238" t="s">
        <v>41</v>
      </c>
      <c r="O180" s="85"/>
      <c r="P180" s="239">
        <f>O180*H180</f>
        <v>0</v>
      </c>
      <c r="Q180" s="239">
        <v>0</v>
      </c>
      <c r="R180" s="239">
        <f>Q180*H180</f>
        <v>0</v>
      </c>
      <c r="S180" s="239">
        <v>0.22</v>
      </c>
      <c r="T180" s="240">
        <f>S180*H180</f>
        <v>1.98</v>
      </c>
      <c r="AR180" s="241" t="s">
        <v>133</v>
      </c>
      <c r="AT180" s="241" t="s">
        <v>128</v>
      </c>
      <c r="AU180" s="241" t="s">
        <v>84</v>
      </c>
      <c r="AY180" s="16" t="s">
        <v>126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6" t="s">
        <v>82</v>
      </c>
      <c r="BK180" s="242">
        <f>ROUND(I180*H180,2)</f>
        <v>0</v>
      </c>
      <c r="BL180" s="16" t="s">
        <v>133</v>
      </c>
      <c r="BM180" s="241" t="s">
        <v>190</v>
      </c>
    </row>
    <row r="181" s="12" customFormat="1">
      <c r="B181" s="243"/>
      <c r="C181" s="244"/>
      <c r="D181" s="245" t="s">
        <v>135</v>
      </c>
      <c r="E181" s="246" t="s">
        <v>1</v>
      </c>
      <c r="F181" s="247" t="s">
        <v>172</v>
      </c>
      <c r="G181" s="244"/>
      <c r="H181" s="246" t="s">
        <v>1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AT181" s="253" t="s">
        <v>135</v>
      </c>
      <c r="AU181" s="253" t="s">
        <v>84</v>
      </c>
      <c r="AV181" s="12" t="s">
        <v>82</v>
      </c>
      <c r="AW181" s="12" t="s">
        <v>32</v>
      </c>
      <c r="AX181" s="12" t="s">
        <v>76</v>
      </c>
      <c r="AY181" s="253" t="s">
        <v>126</v>
      </c>
    </row>
    <row r="182" s="13" customFormat="1">
      <c r="B182" s="254"/>
      <c r="C182" s="255"/>
      <c r="D182" s="245" t="s">
        <v>135</v>
      </c>
      <c r="E182" s="256" t="s">
        <v>1</v>
      </c>
      <c r="F182" s="257" t="s">
        <v>168</v>
      </c>
      <c r="G182" s="255"/>
      <c r="H182" s="258">
        <v>9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AT182" s="264" t="s">
        <v>135</v>
      </c>
      <c r="AU182" s="264" t="s">
        <v>84</v>
      </c>
      <c r="AV182" s="13" t="s">
        <v>84</v>
      </c>
      <c r="AW182" s="13" t="s">
        <v>32</v>
      </c>
      <c r="AX182" s="13" t="s">
        <v>76</v>
      </c>
      <c r="AY182" s="264" t="s">
        <v>126</v>
      </c>
    </row>
    <row r="183" s="14" customFormat="1">
      <c r="B183" s="265"/>
      <c r="C183" s="266"/>
      <c r="D183" s="245" t="s">
        <v>135</v>
      </c>
      <c r="E183" s="267" t="s">
        <v>1</v>
      </c>
      <c r="F183" s="268" t="s">
        <v>138</v>
      </c>
      <c r="G183" s="266"/>
      <c r="H183" s="269">
        <v>9</v>
      </c>
      <c r="I183" s="270"/>
      <c r="J183" s="266"/>
      <c r="K183" s="266"/>
      <c r="L183" s="271"/>
      <c r="M183" s="272"/>
      <c r="N183" s="273"/>
      <c r="O183" s="273"/>
      <c r="P183" s="273"/>
      <c r="Q183" s="273"/>
      <c r="R183" s="273"/>
      <c r="S183" s="273"/>
      <c r="T183" s="274"/>
      <c r="AT183" s="275" t="s">
        <v>135</v>
      </c>
      <c r="AU183" s="275" t="s">
        <v>84</v>
      </c>
      <c r="AV183" s="14" t="s">
        <v>133</v>
      </c>
      <c r="AW183" s="14" t="s">
        <v>32</v>
      </c>
      <c r="AX183" s="14" t="s">
        <v>82</v>
      </c>
      <c r="AY183" s="275" t="s">
        <v>126</v>
      </c>
    </row>
    <row r="184" s="1" customFormat="1" ht="24" customHeight="1">
      <c r="B184" s="37"/>
      <c r="C184" s="230" t="s">
        <v>8</v>
      </c>
      <c r="D184" s="230" t="s">
        <v>128</v>
      </c>
      <c r="E184" s="231" t="s">
        <v>191</v>
      </c>
      <c r="F184" s="232" t="s">
        <v>192</v>
      </c>
      <c r="G184" s="233" t="s">
        <v>131</v>
      </c>
      <c r="H184" s="234">
        <v>24</v>
      </c>
      <c r="I184" s="235"/>
      <c r="J184" s="236">
        <f>ROUND(I184*H184,2)</f>
        <v>0</v>
      </c>
      <c r="K184" s="232" t="s">
        <v>132</v>
      </c>
      <c r="L184" s="42"/>
      <c r="M184" s="237" t="s">
        <v>1</v>
      </c>
      <c r="N184" s="238" t="s">
        <v>41</v>
      </c>
      <c r="O184" s="85"/>
      <c r="P184" s="239">
        <f>O184*H184</f>
        <v>0</v>
      </c>
      <c r="Q184" s="239">
        <v>3.0000000000000001E-05</v>
      </c>
      <c r="R184" s="239">
        <f>Q184*H184</f>
        <v>0.00072000000000000005</v>
      </c>
      <c r="S184" s="239">
        <v>0.10299999999999999</v>
      </c>
      <c r="T184" s="240">
        <f>S184*H184</f>
        <v>2.472</v>
      </c>
      <c r="AR184" s="241" t="s">
        <v>133</v>
      </c>
      <c r="AT184" s="241" t="s">
        <v>128</v>
      </c>
      <c r="AU184" s="241" t="s">
        <v>84</v>
      </c>
      <c r="AY184" s="16" t="s">
        <v>126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6" t="s">
        <v>82</v>
      </c>
      <c r="BK184" s="242">
        <f>ROUND(I184*H184,2)</f>
        <v>0</v>
      </c>
      <c r="BL184" s="16" t="s">
        <v>133</v>
      </c>
      <c r="BM184" s="241" t="s">
        <v>193</v>
      </c>
    </row>
    <row r="185" s="12" customFormat="1">
      <c r="B185" s="243"/>
      <c r="C185" s="244"/>
      <c r="D185" s="245" t="s">
        <v>135</v>
      </c>
      <c r="E185" s="246" t="s">
        <v>1</v>
      </c>
      <c r="F185" s="247" t="s">
        <v>194</v>
      </c>
      <c r="G185" s="244"/>
      <c r="H185" s="246" t="s">
        <v>1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AT185" s="253" t="s">
        <v>135</v>
      </c>
      <c r="AU185" s="253" t="s">
        <v>84</v>
      </c>
      <c r="AV185" s="12" t="s">
        <v>82</v>
      </c>
      <c r="AW185" s="12" t="s">
        <v>32</v>
      </c>
      <c r="AX185" s="12" t="s">
        <v>76</v>
      </c>
      <c r="AY185" s="253" t="s">
        <v>126</v>
      </c>
    </row>
    <row r="186" s="13" customFormat="1">
      <c r="B186" s="254"/>
      <c r="C186" s="255"/>
      <c r="D186" s="245" t="s">
        <v>135</v>
      </c>
      <c r="E186" s="256" t="s">
        <v>1</v>
      </c>
      <c r="F186" s="257" t="s">
        <v>195</v>
      </c>
      <c r="G186" s="255"/>
      <c r="H186" s="258">
        <v>24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AT186" s="264" t="s">
        <v>135</v>
      </c>
      <c r="AU186" s="264" t="s">
        <v>84</v>
      </c>
      <c r="AV186" s="13" t="s">
        <v>84</v>
      </c>
      <c r="AW186" s="13" t="s">
        <v>32</v>
      </c>
      <c r="AX186" s="13" t="s">
        <v>76</v>
      </c>
      <c r="AY186" s="264" t="s">
        <v>126</v>
      </c>
    </row>
    <row r="187" s="14" customFormat="1">
      <c r="B187" s="265"/>
      <c r="C187" s="266"/>
      <c r="D187" s="245" t="s">
        <v>135</v>
      </c>
      <c r="E187" s="267" t="s">
        <v>1</v>
      </c>
      <c r="F187" s="268" t="s">
        <v>138</v>
      </c>
      <c r="G187" s="266"/>
      <c r="H187" s="269">
        <v>24</v>
      </c>
      <c r="I187" s="270"/>
      <c r="J187" s="266"/>
      <c r="K187" s="266"/>
      <c r="L187" s="271"/>
      <c r="M187" s="272"/>
      <c r="N187" s="273"/>
      <c r="O187" s="273"/>
      <c r="P187" s="273"/>
      <c r="Q187" s="273"/>
      <c r="R187" s="273"/>
      <c r="S187" s="273"/>
      <c r="T187" s="274"/>
      <c r="AT187" s="275" t="s">
        <v>135</v>
      </c>
      <c r="AU187" s="275" t="s">
        <v>84</v>
      </c>
      <c r="AV187" s="14" t="s">
        <v>133</v>
      </c>
      <c r="AW187" s="14" t="s">
        <v>32</v>
      </c>
      <c r="AX187" s="14" t="s">
        <v>82</v>
      </c>
      <c r="AY187" s="275" t="s">
        <v>126</v>
      </c>
    </row>
    <row r="188" s="1" customFormat="1" ht="16.5" customHeight="1">
      <c r="B188" s="37"/>
      <c r="C188" s="230" t="s">
        <v>196</v>
      </c>
      <c r="D188" s="230" t="s">
        <v>128</v>
      </c>
      <c r="E188" s="231" t="s">
        <v>197</v>
      </c>
      <c r="F188" s="232" t="s">
        <v>198</v>
      </c>
      <c r="G188" s="233" t="s">
        <v>199</v>
      </c>
      <c r="H188" s="234">
        <v>76</v>
      </c>
      <c r="I188" s="235"/>
      <c r="J188" s="236">
        <f>ROUND(I188*H188,2)</f>
        <v>0</v>
      </c>
      <c r="K188" s="232" t="s">
        <v>132</v>
      </c>
      <c r="L188" s="42"/>
      <c r="M188" s="237" t="s">
        <v>1</v>
      </c>
      <c r="N188" s="238" t="s">
        <v>41</v>
      </c>
      <c r="O188" s="85"/>
      <c r="P188" s="239">
        <f>O188*H188</f>
        <v>0</v>
      </c>
      <c r="Q188" s="239">
        <v>0</v>
      </c>
      <c r="R188" s="239">
        <f>Q188*H188</f>
        <v>0</v>
      </c>
      <c r="S188" s="239">
        <v>0.20499999999999999</v>
      </c>
      <c r="T188" s="240">
        <f>S188*H188</f>
        <v>15.579999999999998</v>
      </c>
      <c r="AR188" s="241" t="s">
        <v>133</v>
      </c>
      <c r="AT188" s="241" t="s">
        <v>128</v>
      </c>
      <c r="AU188" s="241" t="s">
        <v>84</v>
      </c>
      <c r="AY188" s="16" t="s">
        <v>126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6" t="s">
        <v>82</v>
      </c>
      <c r="BK188" s="242">
        <f>ROUND(I188*H188,2)</f>
        <v>0</v>
      </c>
      <c r="BL188" s="16" t="s">
        <v>133</v>
      </c>
      <c r="BM188" s="241" t="s">
        <v>200</v>
      </c>
    </row>
    <row r="189" s="12" customFormat="1">
      <c r="B189" s="243"/>
      <c r="C189" s="244"/>
      <c r="D189" s="245" t="s">
        <v>135</v>
      </c>
      <c r="E189" s="246" t="s">
        <v>1</v>
      </c>
      <c r="F189" s="247" t="s">
        <v>201</v>
      </c>
      <c r="G189" s="244"/>
      <c r="H189" s="246" t="s">
        <v>1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AT189" s="253" t="s">
        <v>135</v>
      </c>
      <c r="AU189" s="253" t="s">
        <v>84</v>
      </c>
      <c r="AV189" s="12" t="s">
        <v>82</v>
      </c>
      <c r="AW189" s="12" t="s">
        <v>32</v>
      </c>
      <c r="AX189" s="12" t="s">
        <v>76</v>
      </c>
      <c r="AY189" s="253" t="s">
        <v>126</v>
      </c>
    </row>
    <row r="190" s="13" customFormat="1">
      <c r="B190" s="254"/>
      <c r="C190" s="255"/>
      <c r="D190" s="245" t="s">
        <v>135</v>
      </c>
      <c r="E190" s="256" t="s">
        <v>1</v>
      </c>
      <c r="F190" s="257" t="s">
        <v>202</v>
      </c>
      <c r="G190" s="255"/>
      <c r="H190" s="258">
        <v>76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AT190" s="264" t="s">
        <v>135</v>
      </c>
      <c r="AU190" s="264" t="s">
        <v>84</v>
      </c>
      <c r="AV190" s="13" t="s">
        <v>84</v>
      </c>
      <c r="AW190" s="13" t="s">
        <v>32</v>
      </c>
      <c r="AX190" s="13" t="s">
        <v>76</v>
      </c>
      <c r="AY190" s="264" t="s">
        <v>126</v>
      </c>
    </row>
    <row r="191" s="14" customFormat="1">
      <c r="B191" s="265"/>
      <c r="C191" s="266"/>
      <c r="D191" s="245" t="s">
        <v>135</v>
      </c>
      <c r="E191" s="267" t="s">
        <v>1</v>
      </c>
      <c r="F191" s="268" t="s">
        <v>138</v>
      </c>
      <c r="G191" s="266"/>
      <c r="H191" s="269">
        <v>76</v>
      </c>
      <c r="I191" s="270"/>
      <c r="J191" s="266"/>
      <c r="K191" s="266"/>
      <c r="L191" s="271"/>
      <c r="M191" s="272"/>
      <c r="N191" s="273"/>
      <c r="O191" s="273"/>
      <c r="P191" s="273"/>
      <c r="Q191" s="273"/>
      <c r="R191" s="273"/>
      <c r="S191" s="273"/>
      <c r="T191" s="274"/>
      <c r="AT191" s="275" t="s">
        <v>135</v>
      </c>
      <c r="AU191" s="275" t="s">
        <v>84</v>
      </c>
      <c r="AV191" s="14" t="s">
        <v>133</v>
      </c>
      <c r="AW191" s="14" t="s">
        <v>32</v>
      </c>
      <c r="AX191" s="14" t="s">
        <v>82</v>
      </c>
      <c r="AY191" s="275" t="s">
        <v>126</v>
      </c>
    </row>
    <row r="192" s="1" customFormat="1" ht="16.5" customHeight="1">
      <c r="B192" s="37"/>
      <c r="C192" s="230" t="s">
        <v>203</v>
      </c>
      <c r="D192" s="230" t="s">
        <v>128</v>
      </c>
      <c r="E192" s="231" t="s">
        <v>204</v>
      </c>
      <c r="F192" s="232" t="s">
        <v>205</v>
      </c>
      <c r="G192" s="233" t="s">
        <v>206</v>
      </c>
      <c r="H192" s="234">
        <v>17.199999999999999</v>
      </c>
      <c r="I192" s="235"/>
      <c r="J192" s="236">
        <f>ROUND(I192*H192,2)</f>
        <v>0</v>
      </c>
      <c r="K192" s="232" t="s">
        <v>132</v>
      </c>
      <c r="L192" s="42"/>
      <c r="M192" s="237" t="s">
        <v>1</v>
      </c>
      <c r="N192" s="238" t="s">
        <v>41</v>
      </c>
      <c r="O192" s="85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AR192" s="241" t="s">
        <v>133</v>
      </c>
      <c r="AT192" s="241" t="s">
        <v>128</v>
      </c>
      <c r="AU192" s="241" t="s">
        <v>84</v>
      </c>
      <c r="AY192" s="16" t="s">
        <v>126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6" t="s">
        <v>82</v>
      </c>
      <c r="BK192" s="242">
        <f>ROUND(I192*H192,2)</f>
        <v>0</v>
      </c>
      <c r="BL192" s="16" t="s">
        <v>133</v>
      </c>
      <c r="BM192" s="241" t="s">
        <v>207</v>
      </c>
    </row>
    <row r="193" s="12" customFormat="1">
      <c r="B193" s="243"/>
      <c r="C193" s="244"/>
      <c r="D193" s="245" t="s">
        <v>135</v>
      </c>
      <c r="E193" s="246" t="s">
        <v>1</v>
      </c>
      <c r="F193" s="247" t="s">
        <v>208</v>
      </c>
      <c r="G193" s="244"/>
      <c r="H193" s="246" t="s">
        <v>1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AT193" s="253" t="s">
        <v>135</v>
      </c>
      <c r="AU193" s="253" t="s">
        <v>84</v>
      </c>
      <c r="AV193" s="12" t="s">
        <v>82</v>
      </c>
      <c r="AW193" s="12" t="s">
        <v>32</v>
      </c>
      <c r="AX193" s="12" t="s">
        <v>76</v>
      </c>
      <c r="AY193" s="253" t="s">
        <v>126</v>
      </c>
    </row>
    <row r="194" s="13" customFormat="1">
      <c r="B194" s="254"/>
      <c r="C194" s="255"/>
      <c r="D194" s="245" t="s">
        <v>135</v>
      </c>
      <c r="E194" s="256" t="s">
        <v>1</v>
      </c>
      <c r="F194" s="257" t="s">
        <v>209</v>
      </c>
      <c r="G194" s="255"/>
      <c r="H194" s="258">
        <v>17.199999999999999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AT194" s="264" t="s">
        <v>135</v>
      </c>
      <c r="AU194" s="264" t="s">
        <v>84</v>
      </c>
      <c r="AV194" s="13" t="s">
        <v>84</v>
      </c>
      <c r="AW194" s="13" t="s">
        <v>32</v>
      </c>
      <c r="AX194" s="13" t="s">
        <v>76</v>
      </c>
      <c r="AY194" s="264" t="s">
        <v>126</v>
      </c>
    </row>
    <row r="195" s="14" customFormat="1">
      <c r="B195" s="265"/>
      <c r="C195" s="266"/>
      <c r="D195" s="245" t="s">
        <v>135</v>
      </c>
      <c r="E195" s="267" t="s">
        <v>1</v>
      </c>
      <c r="F195" s="268" t="s">
        <v>138</v>
      </c>
      <c r="G195" s="266"/>
      <c r="H195" s="269">
        <v>17.199999999999999</v>
      </c>
      <c r="I195" s="270"/>
      <c r="J195" s="266"/>
      <c r="K195" s="266"/>
      <c r="L195" s="271"/>
      <c r="M195" s="272"/>
      <c r="N195" s="273"/>
      <c r="O195" s="273"/>
      <c r="P195" s="273"/>
      <c r="Q195" s="273"/>
      <c r="R195" s="273"/>
      <c r="S195" s="273"/>
      <c r="T195" s="274"/>
      <c r="AT195" s="275" t="s">
        <v>135</v>
      </c>
      <c r="AU195" s="275" t="s">
        <v>84</v>
      </c>
      <c r="AV195" s="14" t="s">
        <v>133</v>
      </c>
      <c r="AW195" s="14" t="s">
        <v>32</v>
      </c>
      <c r="AX195" s="14" t="s">
        <v>82</v>
      </c>
      <c r="AY195" s="275" t="s">
        <v>126</v>
      </c>
    </row>
    <row r="196" s="1" customFormat="1" ht="16.5" customHeight="1">
      <c r="B196" s="37"/>
      <c r="C196" s="230" t="s">
        <v>210</v>
      </c>
      <c r="D196" s="230" t="s">
        <v>128</v>
      </c>
      <c r="E196" s="231" t="s">
        <v>211</v>
      </c>
      <c r="F196" s="232" t="s">
        <v>212</v>
      </c>
      <c r="G196" s="233" t="s">
        <v>206</v>
      </c>
      <c r="H196" s="234">
        <v>25.800000000000001</v>
      </c>
      <c r="I196" s="235"/>
      <c r="J196" s="236">
        <f>ROUND(I196*H196,2)</f>
        <v>0</v>
      </c>
      <c r="K196" s="232" t="s">
        <v>132</v>
      </c>
      <c r="L196" s="42"/>
      <c r="M196" s="237" t="s">
        <v>1</v>
      </c>
      <c r="N196" s="238" t="s">
        <v>41</v>
      </c>
      <c r="O196" s="85"/>
      <c r="P196" s="239">
        <f>O196*H196</f>
        <v>0</v>
      </c>
      <c r="Q196" s="239">
        <v>0</v>
      </c>
      <c r="R196" s="239">
        <f>Q196*H196</f>
        <v>0</v>
      </c>
      <c r="S196" s="239">
        <v>0</v>
      </c>
      <c r="T196" s="240">
        <f>S196*H196</f>
        <v>0</v>
      </c>
      <c r="AR196" s="241" t="s">
        <v>133</v>
      </c>
      <c r="AT196" s="241" t="s">
        <v>128</v>
      </c>
      <c r="AU196" s="241" t="s">
        <v>84</v>
      </c>
      <c r="AY196" s="16" t="s">
        <v>126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6" t="s">
        <v>82</v>
      </c>
      <c r="BK196" s="242">
        <f>ROUND(I196*H196,2)</f>
        <v>0</v>
      </c>
      <c r="BL196" s="16" t="s">
        <v>133</v>
      </c>
      <c r="BM196" s="241" t="s">
        <v>213</v>
      </c>
    </row>
    <row r="197" s="12" customFormat="1">
      <c r="B197" s="243"/>
      <c r="C197" s="244"/>
      <c r="D197" s="245" t="s">
        <v>135</v>
      </c>
      <c r="E197" s="246" t="s">
        <v>1</v>
      </c>
      <c r="F197" s="247" t="s">
        <v>214</v>
      </c>
      <c r="G197" s="244"/>
      <c r="H197" s="246" t="s">
        <v>1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AT197" s="253" t="s">
        <v>135</v>
      </c>
      <c r="AU197" s="253" t="s">
        <v>84</v>
      </c>
      <c r="AV197" s="12" t="s">
        <v>82</v>
      </c>
      <c r="AW197" s="12" t="s">
        <v>32</v>
      </c>
      <c r="AX197" s="12" t="s">
        <v>76</v>
      </c>
      <c r="AY197" s="253" t="s">
        <v>126</v>
      </c>
    </row>
    <row r="198" s="13" customFormat="1">
      <c r="B198" s="254"/>
      <c r="C198" s="255"/>
      <c r="D198" s="245" t="s">
        <v>135</v>
      </c>
      <c r="E198" s="256" t="s">
        <v>1</v>
      </c>
      <c r="F198" s="257" t="s">
        <v>215</v>
      </c>
      <c r="G198" s="255"/>
      <c r="H198" s="258">
        <v>25.800000000000001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AT198" s="264" t="s">
        <v>135</v>
      </c>
      <c r="AU198" s="264" t="s">
        <v>84</v>
      </c>
      <c r="AV198" s="13" t="s">
        <v>84</v>
      </c>
      <c r="AW198" s="13" t="s">
        <v>32</v>
      </c>
      <c r="AX198" s="13" t="s">
        <v>76</v>
      </c>
      <c r="AY198" s="264" t="s">
        <v>126</v>
      </c>
    </row>
    <row r="199" s="14" customFormat="1">
      <c r="B199" s="265"/>
      <c r="C199" s="266"/>
      <c r="D199" s="245" t="s">
        <v>135</v>
      </c>
      <c r="E199" s="267" t="s">
        <v>1</v>
      </c>
      <c r="F199" s="268" t="s">
        <v>138</v>
      </c>
      <c r="G199" s="266"/>
      <c r="H199" s="269">
        <v>25.800000000000001</v>
      </c>
      <c r="I199" s="270"/>
      <c r="J199" s="266"/>
      <c r="K199" s="266"/>
      <c r="L199" s="271"/>
      <c r="M199" s="272"/>
      <c r="N199" s="273"/>
      <c r="O199" s="273"/>
      <c r="P199" s="273"/>
      <c r="Q199" s="273"/>
      <c r="R199" s="273"/>
      <c r="S199" s="273"/>
      <c r="T199" s="274"/>
      <c r="AT199" s="275" t="s">
        <v>135</v>
      </c>
      <c r="AU199" s="275" t="s">
        <v>84</v>
      </c>
      <c r="AV199" s="14" t="s">
        <v>133</v>
      </c>
      <c r="AW199" s="14" t="s">
        <v>32</v>
      </c>
      <c r="AX199" s="14" t="s">
        <v>82</v>
      </c>
      <c r="AY199" s="275" t="s">
        <v>126</v>
      </c>
    </row>
    <row r="200" s="1" customFormat="1" ht="24" customHeight="1">
      <c r="B200" s="37"/>
      <c r="C200" s="230" t="s">
        <v>216</v>
      </c>
      <c r="D200" s="230" t="s">
        <v>128</v>
      </c>
      <c r="E200" s="231" t="s">
        <v>217</v>
      </c>
      <c r="F200" s="232" t="s">
        <v>218</v>
      </c>
      <c r="G200" s="233" t="s">
        <v>206</v>
      </c>
      <c r="H200" s="234">
        <v>17.199999999999999</v>
      </c>
      <c r="I200" s="235"/>
      <c r="J200" s="236">
        <f>ROUND(I200*H200,2)</f>
        <v>0</v>
      </c>
      <c r="K200" s="232" t="s">
        <v>132</v>
      </c>
      <c r="L200" s="42"/>
      <c r="M200" s="237" t="s">
        <v>1</v>
      </c>
      <c r="N200" s="238" t="s">
        <v>41</v>
      </c>
      <c r="O200" s="85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AR200" s="241" t="s">
        <v>133</v>
      </c>
      <c r="AT200" s="241" t="s">
        <v>128</v>
      </c>
      <c r="AU200" s="241" t="s">
        <v>84</v>
      </c>
      <c r="AY200" s="16" t="s">
        <v>126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6" t="s">
        <v>82</v>
      </c>
      <c r="BK200" s="242">
        <f>ROUND(I200*H200,2)</f>
        <v>0</v>
      </c>
      <c r="BL200" s="16" t="s">
        <v>133</v>
      </c>
      <c r="BM200" s="241" t="s">
        <v>219</v>
      </c>
    </row>
    <row r="201" s="12" customFormat="1">
      <c r="B201" s="243"/>
      <c r="C201" s="244"/>
      <c r="D201" s="245" t="s">
        <v>135</v>
      </c>
      <c r="E201" s="246" t="s">
        <v>1</v>
      </c>
      <c r="F201" s="247" t="s">
        <v>208</v>
      </c>
      <c r="G201" s="244"/>
      <c r="H201" s="246" t="s">
        <v>1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AT201" s="253" t="s">
        <v>135</v>
      </c>
      <c r="AU201" s="253" t="s">
        <v>84</v>
      </c>
      <c r="AV201" s="12" t="s">
        <v>82</v>
      </c>
      <c r="AW201" s="12" t="s">
        <v>32</v>
      </c>
      <c r="AX201" s="12" t="s">
        <v>76</v>
      </c>
      <c r="AY201" s="253" t="s">
        <v>126</v>
      </c>
    </row>
    <row r="202" s="13" customFormat="1">
      <c r="B202" s="254"/>
      <c r="C202" s="255"/>
      <c r="D202" s="245" t="s">
        <v>135</v>
      </c>
      <c r="E202" s="256" t="s">
        <v>1</v>
      </c>
      <c r="F202" s="257" t="s">
        <v>220</v>
      </c>
      <c r="G202" s="255"/>
      <c r="H202" s="258">
        <v>17.199999999999999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AT202" s="264" t="s">
        <v>135</v>
      </c>
      <c r="AU202" s="264" t="s">
        <v>84</v>
      </c>
      <c r="AV202" s="13" t="s">
        <v>84</v>
      </c>
      <c r="AW202" s="13" t="s">
        <v>32</v>
      </c>
      <c r="AX202" s="13" t="s">
        <v>76</v>
      </c>
      <c r="AY202" s="264" t="s">
        <v>126</v>
      </c>
    </row>
    <row r="203" s="14" customFormat="1">
      <c r="B203" s="265"/>
      <c r="C203" s="266"/>
      <c r="D203" s="245" t="s">
        <v>135</v>
      </c>
      <c r="E203" s="267" t="s">
        <v>1</v>
      </c>
      <c r="F203" s="268" t="s">
        <v>138</v>
      </c>
      <c r="G203" s="266"/>
      <c r="H203" s="269">
        <v>17.199999999999999</v>
      </c>
      <c r="I203" s="270"/>
      <c r="J203" s="266"/>
      <c r="K203" s="266"/>
      <c r="L203" s="271"/>
      <c r="M203" s="272"/>
      <c r="N203" s="273"/>
      <c r="O203" s="273"/>
      <c r="P203" s="273"/>
      <c r="Q203" s="273"/>
      <c r="R203" s="273"/>
      <c r="S203" s="273"/>
      <c r="T203" s="274"/>
      <c r="AT203" s="275" t="s">
        <v>135</v>
      </c>
      <c r="AU203" s="275" t="s">
        <v>84</v>
      </c>
      <c r="AV203" s="14" t="s">
        <v>133</v>
      </c>
      <c r="AW203" s="14" t="s">
        <v>32</v>
      </c>
      <c r="AX203" s="14" t="s">
        <v>82</v>
      </c>
      <c r="AY203" s="275" t="s">
        <v>126</v>
      </c>
    </row>
    <row r="204" s="1" customFormat="1" ht="16.5" customHeight="1">
      <c r="B204" s="37"/>
      <c r="C204" s="230" t="s">
        <v>221</v>
      </c>
      <c r="D204" s="230" t="s">
        <v>128</v>
      </c>
      <c r="E204" s="231" t="s">
        <v>222</v>
      </c>
      <c r="F204" s="232" t="s">
        <v>223</v>
      </c>
      <c r="G204" s="233" t="s">
        <v>206</v>
      </c>
      <c r="H204" s="234">
        <v>17.199999999999999</v>
      </c>
      <c r="I204" s="235"/>
      <c r="J204" s="236">
        <f>ROUND(I204*H204,2)</f>
        <v>0</v>
      </c>
      <c r="K204" s="232" t="s">
        <v>132</v>
      </c>
      <c r="L204" s="42"/>
      <c r="M204" s="237" t="s">
        <v>1</v>
      </c>
      <c r="N204" s="238" t="s">
        <v>41</v>
      </c>
      <c r="O204" s="85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AR204" s="241" t="s">
        <v>133</v>
      </c>
      <c r="AT204" s="241" t="s">
        <v>128</v>
      </c>
      <c r="AU204" s="241" t="s">
        <v>84</v>
      </c>
      <c r="AY204" s="16" t="s">
        <v>126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6" t="s">
        <v>82</v>
      </c>
      <c r="BK204" s="242">
        <f>ROUND(I204*H204,2)</f>
        <v>0</v>
      </c>
      <c r="BL204" s="16" t="s">
        <v>133</v>
      </c>
      <c r="BM204" s="241" t="s">
        <v>224</v>
      </c>
    </row>
    <row r="205" s="12" customFormat="1">
      <c r="B205" s="243"/>
      <c r="C205" s="244"/>
      <c r="D205" s="245" t="s">
        <v>135</v>
      </c>
      <c r="E205" s="246" t="s">
        <v>1</v>
      </c>
      <c r="F205" s="247" t="s">
        <v>208</v>
      </c>
      <c r="G205" s="244"/>
      <c r="H205" s="246" t="s">
        <v>1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AT205" s="253" t="s">
        <v>135</v>
      </c>
      <c r="AU205" s="253" t="s">
        <v>84</v>
      </c>
      <c r="AV205" s="12" t="s">
        <v>82</v>
      </c>
      <c r="AW205" s="12" t="s">
        <v>32</v>
      </c>
      <c r="AX205" s="12" t="s">
        <v>76</v>
      </c>
      <c r="AY205" s="253" t="s">
        <v>126</v>
      </c>
    </row>
    <row r="206" s="13" customFormat="1">
      <c r="B206" s="254"/>
      <c r="C206" s="255"/>
      <c r="D206" s="245" t="s">
        <v>135</v>
      </c>
      <c r="E206" s="256" t="s">
        <v>1</v>
      </c>
      <c r="F206" s="257" t="s">
        <v>220</v>
      </c>
      <c r="G206" s="255"/>
      <c r="H206" s="258">
        <v>17.199999999999999</v>
      </c>
      <c r="I206" s="259"/>
      <c r="J206" s="255"/>
      <c r="K206" s="255"/>
      <c r="L206" s="260"/>
      <c r="M206" s="261"/>
      <c r="N206" s="262"/>
      <c r="O206" s="262"/>
      <c r="P206" s="262"/>
      <c r="Q206" s="262"/>
      <c r="R206" s="262"/>
      <c r="S206" s="262"/>
      <c r="T206" s="263"/>
      <c r="AT206" s="264" t="s">
        <v>135</v>
      </c>
      <c r="AU206" s="264" t="s">
        <v>84</v>
      </c>
      <c r="AV206" s="13" t="s">
        <v>84</v>
      </c>
      <c r="AW206" s="13" t="s">
        <v>32</v>
      </c>
      <c r="AX206" s="13" t="s">
        <v>76</v>
      </c>
      <c r="AY206" s="264" t="s">
        <v>126</v>
      </c>
    </row>
    <row r="207" s="14" customFormat="1">
      <c r="B207" s="265"/>
      <c r="C207" s="266"/>
      <c r="D207" s="245" t="s">
        <v>135</v>
      </c>
      <c r="E207" s="267" t="s">
        <v>1</v>
      </c>
      <c r="F207" s="268" t="s">
        <v>138</v>
      </c>
      <c r="G207" s="266"/>
      <c r="H207" s="269">
        <v>17.199999999999999</v>
      </c>
      <c r="I207" s="270"/>
      <c r="J207" s="266"/>
      <c r="K207" s="266"/>
      <c r="L207" s="271"/>
      <c r="M207" s="272"/>
      <c r="N207" s="273"/>
      <c r="O207" s="273"/>
      <c r="P207" s="273"/>
      <c r="Q207" s="273"/>
      <c r="R207" s="273"/>
      <c r="S207" s="273"/>
      <c r="T207" s="274"/>
      <c r="AT207" s="275" t="s">
        <v>135</v>
      </c>
      <c r="AU207" s="275" t="s">
        <v>84</v>
      </c>
      <c r="AV207" s="14" t="s">
        <v>133</v>
      </c>
      <c r="AW207" s="14" t="s">
        <v>32</v>
      </c>
      <c r="AX207" s="14" t="s">
        <v>82</v>
      </c>
      <c r="AY207" s="275" t="s">
        <v>126</v>
      </c>
    </row>
    <row r="208" s="1" customFormat="1" ht="16.5" customHeight="1">
      <c r="B208" s="37"/>
      <c r="C208" s="230" t="s">
        <v>7</v>
      </c>
      <c r="D208" s="230" t="s">
        <v>128</v>
      </c>
      <c r="E208" s="231" t="s">
        <v>225</v>
      </c>
      <c r="F208" s="232" t="s">
        <v>226</v>
      </c>
      <c r="G208" s="233" t="s">
        <v>206</v>
      </c>
      <c r="H208" s="234">
        <v>17.199999999999999</v>
      </c>
      <c r="I208" s="235"/>
      <c r="J208" s="236">
        <f>ROUND(I208*H208,2)</f>
        <v>0</v>
      </c>
      <c r="K208" s="232" t="s">
        <v>132</v>
      </c>
      <c r="L208" s="42"/>
      <c r="M208" s="237" t="s">
        <v>1</v>
      </c>
      <c r="N208" s="238" t="s">
        <v>41</v>
      </c>
      <c r="O208" s="85"/>
      <c r="P208" s="239">
        <f>O208*H208</f>
        <v>0</v>
      </c>
      <c r="Q208" s="239">
        <v>0</v>
      </c>
      <c r="R208" s="239">
        <f>Q208*H208</f>
        <v>0</v>
      </c>
      <c r="S208" s="239">
        <v>0</v>
      </c>
      <c r="T208" s="240">
        <f>S208*H208</f>
        <v>0</v>
      </c>
      <c r="AR208" s="241" t="s">
        <v>133</v>
      </c>
      <c r="AT208" s="241" t="s">
        <v>128</v>
      </c>
      <c r="AU208" s="241" t="s">
        <v>84</v>
      </c>
      <c r="AY208" s="16" t="s">
        <v>126</v>
      </c>
      <c r="BE208" s="242">
        <f>IF(N208="základní",J208,0)</f>
        <v>0</v>
      </c>
      <c r="BF208" s="242">
        <f>IF(N208="snížená",J208,0)</f>
        <v>0</v>
      </c>
      <c r="BG208" s="242">
        <f>IF(N208="zákl. přenesená",J208,0)</f>
        <v>0</v>
      </c>
      <c r="BH208" s="242">
        <f>IF(N208="sníž. přenesená",J208,0)</f>
        <v>0</v>
      </c>
      <c r="BI208" s="242">
        <f>IF(N208="nulová",J208,0)</f>
        <v>0</v>
      </c>
      <c r="BJ208" s="16" t="s">
        <v>82</v>
      </c>
      <c r="BK208" s="242">
        <f>ROUND(I208*H208,2)</f>
        <v>0</v>
      </c>
      <c r="BL208" s="16" t="s">
        <v>133</v>
      </c>
      <c r="BM208" s="241" t="s">
        <v>227</v>
      </c>
    </row>
    <row r="209" s="12" customFormat="1">
      <c r="B209" s="243"/>
      <c r="C209" s="244"/>
      <c r="D209" s="245" t="s">
        <v>135</v>
      </c>
      <c r="E209" s="246" t="s">
        <v>1</v>
      </c>
      <c r="F209" s="247" t="s">
        <v>208</v>
      </c>
      <c r="G209" s="244"/>
      <c r="H209" s="246" t="s">
        <v>1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AT209" s="253" t="s">
        <v>135</v>
      </c>
      <c r="AU209" s="253" t="s">
        <v>84</v>
      </c>
      <c r="AV209" s="12" t="s">
        <v>82</v>
      </c>
      <c r="AW209" s="12" t="s">
        <v>32</v>
      </c>
      <c r="AX209" s="12" t="s">
        <v>76</v>
      </c>
      <c r="AY209" s="253" t="s">
        <v>126</v>
      </c>
    </row>
    <row r="210" s="13" customFormat="1">
      <c r="B210" s="254"/>
      <c r="C210" s="255"/>
      <c r="D210" s="245" t="s">
        <v>135</v>
      </c>
      <c r="E210" s="256" t="s">
        <v>1</v>
      </c>
      <c r="F210" s="257" t="s">
        <v>220</v>
      </c>
      <c r="G210" s="255"/>
      <c r="H210" s="258">
        <v>17.199999999999999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AT210" s="264" t="s">
        <v>135</v>
      </c>
      <c r="AU210" s="264" t="s">
        <v>84</v>
      </c>
      <c r="AV210" s="13" t="s">
        <v>84</v>
      </c>
      <c r="AW210" s="13" t="s">
        <v>32</v>
      </c>
      <c r="AX210" s="13" t="s">
        <v>76</v>
      </c>
      <c r="AY210" s="264" t="s">
        <v>126</v>
      </c>
    </row>
    <row r="211" s="14" customFormat="1">
      <c r="B211" s="265"/>
      <c r="C211" s="266"/>
      <c r="D211" s="245" t="s">
        <v>135</v>
      </c>
      <c r="E211" s="267" t="s">
        <v>1</v>
      </c>
      <c r="F211" s="268" t="s">
        <v>138</v>
      </c>
      <c r="G211" s="266"/>
      <c r="H211" s="269">
        <v>17.199999999999999</v>
      </c>
      <c r="I211" s="270"/>
      <c r="J211" s="266"/>
      <c r="K211" s="266"/>
      <c r="L211" s="271"/>
      <c r="M211" s="272"/>
      <c r="N211" s="273"/>
      <c r="O211" s="273"/>
      <c r="P211" s="273"/>
      <c r="Q211" s="273"/>
      <c r="R211" s="273"/>
      <c r="S211" s="273"/>
      <c r="T211" s="274"/>
      <c r="AT211" s="275" t="s">
        <v>135</v>
      </c>
      <c r="AU211" s="275" t="s">
        <v>84</v>
      </c>
      <c r="AV211" s="14" t="s">
        <v>133</v>
      </c>
      <c r="AW211" s="14" t="s">
        <v>32</v>
      </c>
      <c r="AX211" s="14" t="s">
        <v>82</v>
      </c>
      <c r="AY211" s="275" t="s">
        <v>126</v>
      </c>
    </row>
    <row r="212" s="1" customFormat="1" ht="24" customHeight="1">
      <c r="B212" s="37"/>
      <c r="C212" s="230" t="s">
        <v>228</v>
      </c>
      <c r="D212" s="230" t="s">
        <v>128</v>
      </c>
      <c r="E212" s="231" t="s">
        <v>229</v>
      </c>
      <c r="F212" s="232" t="s">
        <v>230</v>
      </c>
      <c r="G212" s="233" t="s">
        <v>231</v>
      </c>
      <c r="H212" s="234">
        <v>30.960000000000001</v>
      </c>
      <c r="I212" s="235"/>
      <c r="J212" s="236">
        <f>ROUND(I212*H212,2)</f>
        <v>0</v>
      </c>
      <c r="K212" s="232" t="s">
        <v>132</v>
      </c>
      <c r="L212" s="42"/>
      <c r="M212" s="237" t="s">
        <v>1</v>
      </c>
      <c r="N212" s="238" t="s">
        <v>41</v>
      </c>
      <c r="O212" s="85"/>
      <c r="P212" s="239">
        <f>O212*H212</f>
        <v>0</v>
      </c>
      <c r="Q212" s="239">
        <v>0</v>
      </c>
      <c r="R212" s="239">
        <f>Q212*H212</f>
        <v>0</v>
      </c>
      <c r="S212" s="239">
        <v>0</v>
      </c>
      <c r="T212" s="240">
        <f>S212*H212</f>
        <v>0</v>
      </c>
      <c r="AR212" s="241" t="s">
        <v>133</v>
      </c>
      <c r="AT212" s="241" t="s">
        <v>128</v>
      </c>
      <c r="AU212" s="241" t="s">
        <v>84</v>
      </c>
      <c r="AY212" s="16" t="s">
        <v>126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6" t="s">
        <v>82</v>
      </c>
      <c r="BK212" s="242">
        <f>ROUND(I212*H212,2)</f>
        <v>0</v>
      </c>
      <c r="BL212" s="16" t="s">
        <v>133</v>
      </c>
      <c r="BM212" s="241" t="s">
        <v>232</v>
      </c>
    </row>
    <row r="213" s="12" customFormat="1">
      <c r="B213" s="243"/>
      <c r="C213" s="244"/>
      <c r="D213" s="245" t="s">
        <v>135</v>
      </c>
      <c r="E213" s="246" t="s">
        <v>1</v>
      </c>
      <c r="F213" s="247" t="s">
        <v>208</v>
      </c>
      <c r="G213" s="244"/>
      <c r="H213" s="246" t="s">
        <v>1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AT213" s="253" t="s">
        <v>135</v>
      </c>
      <c r="AU213" s="253" t="s">
        <v>84</v>
      </c>
      <c r="AV213" s="12" t="s">
        <v>82</v>
      </c>
      <c r="AW213" s="12" t="s">
        <v>32</v>
      </c>
      <c r="AX213" s="12" t="s">
        <v>76</v>
      </c>
      <c r="AY213" s="253" t="s">
        <v>126</v>
      </c>
    </row>
    <row r="214" s="13" customFormat="1">
      <c r="B214" s="254"/>
      <c r="C214" s="255"/>
      <c r="D214" s="245" t="s">
        <v>135</v>
      </c>
      <c r="E214" s="256" t="s">
        <v>1</v>
      </c>
      <c r="F214" s="257" t="s">
        <v>233</v>
      </c>
      <c r="G214" s="255"/>
      <c r="H214" s="258">
        <v>30.960000000000001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AT214" s="264" t="s">
        <v>135</v>
      </c>
      <c r="AU214" s="264" t="s">
        <v>84</v>
      </c>
      <c r="AV214" s="13" t="s">
        <v>84</v>
      </c>
      <c r="AW214" s="13" t="s">
        <v>32</v>
      </c>
      <c r="AX214" s="13" t="s">
        <v>76</v>
      </c>
      <c r="AY214" s="264" t="s">
        <v>126</v>
      </c>
    </row>
    <row r="215" s="14" customFormat="1">
      <c r="B215" s="265"/>
      <c r="C215" s="266"/>
      <c r="D215" s="245" t="s">
        <v>135</v>
      </c>
      <c r="E215" s="267" t="s">
        <v>1</v>
      </c>
      <c r="F215" s="268" t="s">
        <v>138</v>
      </c>
      <c r="G215" s="266"/>
      <c r="H215" s="269">
        <v>30.960000000000001</v>
      </c>
      <c r="I215" s="270"/>
      <c r="J215" s="266"/>
      <c r="K215" s="266"/>
      <c r="L215" s="271"/>
      <c r="M215" s="272"/>
      <c r="N215" s="273"/>
      <c r="O215" s="273"/>
      <c r="P215" s="273"/>
      <c r="Q215" s="273"/>
      <c r="R215" s="273"/>
      <c r="S215" s="273"/>
      <c r="T215" s="274"/>
      <c r="AT215" s="275" t="s">
        <v>135</v>
      </c>
      <c r="AU215" s="275" t="s">
        <v>84</v>
      </c>
      <c r="AV215" s="14" t="s">
        <v>133</v>
      </c>
      <c r="AW215" s="14" t="s">
        <v>32</v>
      </c>
      <c r="AX215" s="14" t="s">
        <v>82</v>
      </c>
      <c r="AY215" s="275" t="s">
        <v>126</v>
      </c>
    </row>
    <row r="216" s="11" customFormat="1" ht="22.8" customHeight="1">
      <c r="B216" s="214"/>
      <c r="C216" s="215"/>
      <c r="D216" s="216" t="s">
        <v>75</v>
      </c>
      <c r="E216" s="228" t="s">
        <v>168</v>
      </c>
      <c r="F216" s="228" t="s">
        <v>234</v>
      </c>
      <c r="G216" s="215"/>
      <c r="H216" s="215"/>
      <c r="I216" s="218"/>
      <c r="J216" s="229">
        <f>BK216</f>
        <v>0</v>
      </c>
      <c r="K216" s="215"/>
      <c r="L216" s="220"/>
      <c r="M216" s="221"/>
      <c r="N216" s="222"/>
      <c r="O216" s="222"/>
      <c r="P216" s="223">
        <f>SUM(P217:P244)</f>
        <v>0</v>
      </c>
      <c r="Q216" s="222"/>
      <c r="R216" s="223">
        <f>SUM(R217:R244)</f>
        <v>0</v>
      </c>
      <c r="S216" s="222"/>
      <c r="T216" s="224">
        <f>SUM(T217:T244)</f>
        <v>1.9568399999999999</v>
      </c>
      <c r="AR216" s="225" t="s">
        <v>82</v>
      </c>
      <c r="AT216" s="226" t="s">
        <v>75</v>
      </c>
      <c r="AU216" s="226" t="s">
        <v>82</v>
      </c>
      <c r="AY216" s="225" t="s">
        <v>126</v>
      </c>
      <c r="BK216" s="227">
        <f>SUM(BK217:BK244)</f>
        <v>0</v>
      </c>
    </row>
    <row r="217" s="1" customFormat="1" ht="24" customHeight="1">
      <c r="B217" s="37"/>
      <c r="C217" s="230" t="s">
        <v>235</v>
      </c>
      <c r="D217" s="230" t="s">
        <v>128</v>
      </c>
      <c r="E217" s="231" t="s">
        <v>236</v>
      </c>
      <c r="F217" s="232" t="s">
        <v>237</v>
      </c>
      <c r="G217" s="233" t="s">
        <v>199</v>
      </c>
      <c r="H217" s="234">
        <v>56</v>
      </c>
      <c r="I217" s="235"/>
      <c r="J217" s="236">
        <f>ROUND(I217*H217,2)</f>
        <v>0</v>
      </c>
      <c r="K217" s="232" t="s">
        <v>132</v>
      </c>
      <c r="L217" s="42"/>
      <c r="M217" s="237" t="s">
        <v>1</v>
      </c>
      <c r="N217" s="238" t="s">
        <v>41</v>
      </c>
      <c r="O217" s="85"/>
      <c r="P217" s="239">
        <f>O217*H217</f>
        <v>0</v>
      </c>
      <c r="Q217" s="239">
        <v>0</v>
      </c>
      <c r="R217" s="239">
        <f>Q217*H217</f>
        <v>0</v>
      </c>
      <c r="S217" s="239">
        <v>0</v>
      </c>
      <c r="T217" s="240">
        <f>S217*H217</f>
        <v>0</v>
      </c>
      <c r="AR217" s="241" t="s">
        <v>133</v>
      </c>
      <c r="AT217" s="241" t="s">
        <v>128</v>
      </c>
      <c r="AU217" s="241" t="s">
        <v>84</v>
      </c>
      <c r="AY217" s="16" t="s">
        <v>126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6" t="s">
        <v>82</v>
      </c>
      <c r="BK217" s="242">
        <f>ROUND(I217*H217,2)</f>
        <v>0</v>
      </c>
      <c r="BL217" s="16" t="s">
        <v>133</v>
      </c>
      <c r="BM217" s="241" t="s">
        <v>238</v>
      </c>
    </row>
    <row r="218" s="12" customFormat="1">
      <c r="B218" s="243"/>
      <c r="C218" s="244"/>
      <c r="D218" s="245" t="s">
        <v>135</v>
      </c>
      <c r="E218" s="246" t="s">
        <v>1</v>
      </c>
      <c r="F218" s="247" t="s">
        <v>194</v>
      </c>
      <c r="G218" s="244"/>
      <c r="H218" s="246" t="s">
        <v>1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AT218" s="253" t="s">
        <v>135</v>
      </c>
      <c r="AU218" s="253" t="s">
        <v>84</v>
      </c>
      <c r="AV218" s="12" t="s">
        <v>82</v>
      </c>
      <c r="AW218" s="12" t="s">
        <v>32</v>
      </c>
      <c r="AX218" s="12" t="s">
        <v>76</v>
      </c>
      <c r="AY218" s="253" t="s">
        <v>126</v>
      </c>
    </row>
    <row r="219" s="13" customFormat="1">
      <c r="B219" s="254"/>
      <c r="C219" s="255"/>
      <c r="D219" s="245" t="s">
        <v>135</v>
      </c>
      <c r="E219" s="256" t="s">
        <v>1</v>
      </c>
      <c r="F219" s="257" t="s">
        <v>239</v>
      </c>
      <c r="G219" s="255"/>
      <c r="H219" s="258">
        <v>56</v>
      </c>
      <c r="I219" s="259"/>
      <c r="J219" s="255"/>
      <c r="K219" s="255"/>
      <c r="L219" s="260"/>
      <c r="M219" s="261"/>
      <c r="N219" s="262"/>
      <c r="O219" s="262"/>
      <c r="P219" s="262"/>
      <c r="Q219" s="262"/>
      <c r="R219" s="262"/>
      <c r="S219" s="262"/>
      <c r="T219" s="263"/>
      <c r="AT219" s="264" t="s">
        <v>135</v>
      </c>
      <c r="AU219" s="264" t="s">
        <v>84</v>
      </c>
      <c r="AV219" s="13" t="s">
        <v>84</v>
      </c>
      <c r="AW219" s="13" t="s">
        <v>32</v>
      </c>
      <c r="AX219" s="13" t="s">
        <v>76</v>
      </c>
      <c r="AY219" s="264" t="s">
        <v>126</v>
      </c>
    </row>
    <row r="220" s="14" customFormat="1">
      <c r="B220" s="265"/>
      <c r="C220" s="266"/>
      <c r="D220" s="245" t="s">
        <v>135</v>
      </c>
      <c r="E220" s="267" t="s">
        <v>1</v>
      </c>
      <c r="F220" s="268" t="s">
        <v>138</v>
      </c>
      <c r="G220" s="266"/>
      <c r="H220" s="269">
        <v>56</v>
      </c>
      <c r="I220" s="270"/>
      <c r="J220" s="266"/>
      <c r="K220" s="266"/>
      <c r="L220" s="271"/>
      <c r="M220" s="272"/>
      <c r="N220" s="273"/>
      <c r="O220" s="273"/>
      <c r="P220" s="273"/>
      <c r="Q220" s="273"/>
      <c r="R220" s="273"/>
      <c r="S220" s="273"/>
      <c r="T220" s="274"/>
      <c r="AT220" s="275" t="s">
        <v>135</v>
      </c>
      <c r="AU220" s="275" t="s">
        <v>84</v>
      </c>
      <c r="AV220" s="14" t="s">
        <v>133</v>
      </c>
      <c r="AW220" s="14" t="s">
        <v>32</v>
      </c>
      <c r="AX220" s="14" t="s">
        <v>82</v>
      </c>
      <c r="AY220" s="275" t="s">
        <v>126</v>
      </c>
    </row>
    <row r="221" s="1" customFormat="1" ht="16.5" customHeight="1">
      <c r="B221" s="37"/>
      <c r="C221" s="230" t="s">
        <v>240</v>
      </c>
      <c r="D221" s="230" t="s">
        <v>128</v>
      </c>
      <c r="E221" s="231" t="s">
        <v>241</v>
      </c>
      <c r="F221" s="232" t="s">
        <v>242</v>
      </c>
      <c r="G221" s="233" t="s">
        <v>199</v>
      </c>
      <c r="H221" s="234">
        <v>56</v>
      </c>
      <c r="I221" s="235"/>
      <c r="J221" s="236">
        <f>ROUND(I221*H221,2)</f>
        <v>0</v>
      </c>
      <c r="K221" s="232" t="s">
        <v>132</v>
      </c>
      <c r="L221" s="42"/>
      <c r="M221" s="237" t="s">
        <v>1</v>
      </c>
      <c r="N221" s="238" t="s">
        <v>41</v>
      </c>
      <c r="O221" s="85"/>
      <c r="P221" s="239">
        <f>O221*H221</f>
        <v>0</v>
      </c>
      <c r="Q221" s="239">
        <v>0</v>
      </c>
      <c r="R221" s="239">
        <f>Q221*H221</f>
        <v>0</v>
      </c>
      <c r="S221" s="239">
        <v>0</v>
      </c>
      <c r="T221" s="240">
        <f>S221*H221</f>
        <v>0</v>
      </c>
      <c r="AR221" s="241" t="s">
        <v>133</v>
      </c>
      <c r="AT221" s="241" t="s">
        <v>128</v>
      </c>
      <c r="AU221" s="241" t="s">
        <v>84</v>
      </c>
      <c r="AY221" s="16" t="s">
        <v>126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16" t="s">
        <v>82</v>
      </c>
      <c r="BK221" s="242">
        <f>ROUND(I221*H221,2)</f>
        <v>0</v>
      </c>
      <c r="BL221" s="16" t="s">
        <v>133</v>
      </c>
      <c r="BM221" s="241" t="s">
        <v>243</v>
      </c>
    </row>
    <row r="222" s="12" customFormat="1">
      <c r="B222" s="243"/>
      <c r="C222" s="244"/>
      <c r="D222" s="245" t="s">
        <v>135</v>
      </c>
      <c r="E222" s="246" t="s">
        <v>1</v>
      </c>
      <c r="F222" s="247" t="s">
        <v>194</v>
      </c>
      <c r="G222" s="244"/>
      <c r="H222" s="246" t="s">
        <v>1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AT222" s="253" t="s">
        <v>135</v>
      </c>
      <c r="AU222" s="253" t="s">
        <v>84</v>
      </c>
      <c r="AV222" s="12" t="s">
        <v>82</v>
      </c>
      <c r="AW222" s="12" t="s">
        <v>32</v>
      </c>
      <c r="AX222" s="12" t="s">
        <v>76</v>
      </c>
      <c r="AY222" s="253" t="s">
        <v>126</v>
      </c>
    </row>
    <row r="223" s="13" customFormat="1">
      <c r="B223" s="254"/>
      <c r="C223" s="255"/>
      <c r="D223" s="245" t="s">
        <v>135</v>
      </c>
      <c r="E223" s="256" t="s">
        <v>1</v>
      </c>
      <c r="F223" s="257" t="s">
        <v>239</v>
      </c>
      <c r="G223" s="255"/>
      <c r="H223" s="258">
        <v>56</v>
      </c>
      <c r="I223" s="259"/>
      <c r="J223" s="255"/>
      <c r="K223" s="255"/>
      <c r="L223" s="260"/>
      <c r="M223" s="261"/>
      <c r="N223" s="262"/>
      <c r="O223" s="262"/>
      <c r="P223" s="262"/>
      <c r="Q223" s="262"/>
      <c r="R223" s="262"/>
      <c r="S223" s="262"/>
      <c r="T223" s="263"/>
      <c r="AT223" s="264" t="s">
        <v>135</v>
      </c>
      <c r="AU223" s="264" t="s">
        <v>84</v>
      </c>
      <c r="AV223" s="13" t="s">
        <v>84</v>
      </c>
      <c r="AW223" s="13" t="s">
        <v>32</v>
      </c>
      <c r="AX223" s="13" t="s">
        <v>76</v>
      </c>
      <c r="AY223" s="264" t="s">
        <v>126</v>
      </c>
    </row>
    <row r="224" s="14" customFormat="1">
      <c r="B224" s="265"/>
      <c r="C224" s="266"/>
      <c r="D224" s="245" t="s">
        <v>135</v>
      </c>
      <c r="E224" s="267" t="s">
        <v>1</v>
      </c>
      <c r="F224" s="268" t="s">
        <v>138</v>
      </c>
      <c r="G224" s="266"/>
      <c r="H224" s="269">
        <v>56</v>
      </c>
      <c r="I224" s="270"/>
      <c r="J224" s="266"/>
      <c r="K224" s="266"/>
      <c r="L224" s="271"/>
      <c r="M224" s="272"/>
      <c r="N224" s="273"/>
      <c r="O224" s="273"/>
      <c r="P224" s="273"/>
      <c r="Q224" s="273"/>
      <c r="R224" s="273"/>
      <c r="S224" s="273"/>
      <c r="T224" s="274"/>
      <c r="AT224" s="275" t="s">
        <v>135</v>
      </c>
      <c r="AU224" s="275" t="s">
        <v>84</v>
      </c>
      <c r="AV224" s="14" t="s">
        <v>133</v>
      </c>
      <c r="AW224" s="14" t="s">
        <v>32</v>
      </c>
      <c r="AX224" s="14" t="s">
        <v>82</v>
      </c>
      <c r="AY224" s="275" t="s">
        <v>126</v>
      </c>
    </row>
    <row r="225" s="1" customFormat="1" ht="24" customHeight="1">
      <c r="B225" s="37"/>
      <c r="C225" s="230" t="s">
        <v>244</v>
      </c>
      <c r="D225" s="230" t="s">
        <v>128</v>
      </c>
      <c r="E225" s="231" t="s">
        <v>245</v>
      </c>
      <c r="F225" s="232" t="s">
        <v>246</v>
      </c>
      <c r="G225" s="233" t="s">
        <v>247</v>
      </c>
      <c r="H225" s="234">
        <v>24</v>
      </c>
      <c r="I225" s="235"/>
      <c r="J225" s="236">
        <f>ROUND(I225*H225,2)</f>
        <v>0</v>
      </c>
      <c r="K225" s="232" t="s">
        <v>132</v>
      </c>
      <c r="L225" s="42"/>
      <c r="M225" s="237" t="s">
        <v>1</v>
      </c>
      <c r="N225" s="238" t="s">
        <v>41</v>
      </c>
      <c r="O225" s="85"/>
      <c r="P225" s="239">
        <f>O225*H225</f>
        <v>0</v>
      </c>
      <c r="Q225" s="239">
        <v>0</v>
      </c>
      <c r="R225" s="239">
        <f>Q225*H225</f>
        <v>0</v>
      </c>
      <c r="S225" s="239">
        <v>0.065699999999999995</v>
      </c>
      <c r="T225" s="240">
        <f>S225*H225</f>
        <v>1.5768</v>
      </c>
      <c r="AR225" s="241" t="s">
        <v>133</v>
      </c>
      <c r="AT225" s="241" t="s">
        <v>128</v>
      </c>
      <c r="AU225" s="241" t="s">
        <v>84</v>
      </c>
      <c r="AY225" s="16" t="s">
        <v>126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16" t="s">
        <v>82</v>
      </c>
      <c r="BK225" s="242">
        <f>ROUND(I225*H225,2)</f>
        <v>0</v>
      </c>
      <c r="BL225" s="16" t="s">
        <v>133</v>
      </c>
      <c r="BM225" s="241" t="s">
        <v>248</v>
      </c>
    </row>
    <row r="226" s="12" customFormat="1">
      <c r="B226" s="243"/>
      <c r="C226" s="244"/>
      <c r="D226" s="245" t="s">
        <v>135</v>
      </c>
      <c r="E226" s="246" t="s">
        <v>1</v>
      </c>
      <c r="F226" s="247" t="s">
        <v>249</v>
      </c>
      <c r="G226" s="244"/>
      <c r="H226" s="246" t="s">
        <v>1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AT226" s="253" t="s">
        <v>135</v>
      </c>
      <c r="AU226" s="253" t="s">
        <v>84</v>
      </c>
      <c r="AV226" s="12" t="s">
        <v>82</v>
      </c>
      <c r="AW226" s="12" t="s">
        <v>32</v>
      </c>
      <c r="AX226" s="12" t="s">
        <v>76</v>
      </c>
      <c r="AY226" s="253" t="s">
        <v>126</v>
      </c>
    </row>
    <row r="227" s="13" customFormat="1">
      <c r="B227" s="254"/>
      <c r="C227" s="255"/>
      <c r="D227" s="245" t="s">
        <v>135</v>
      </c>
      <c r="E227" s="256" t="s">
        <v>1</v>
      </c>
      <c r="F227" s="257" t="s">
        <v>240</v>
      </c>
      <c r="G227" s="255"/>
      <c r="H227" s="258">
        <v>24</v>
      </c>
      <c r="I227" s="259"/>
      <c r="J227" s="255"/>
      <c r="K227" s="255"/>
      <c r="L227" s="260"/>
      <c r="M227" s="261"/>
      <c r="N227" s="262"/>
      <c r="O227" s="262"/>
      <c r="P227" s="262"/>
      <c r="Q227" s="262"/>
      <c r="R227" s="262"/>
      <c r="S227" s="262"/>
      <c r="T227" s="263"/>
      <c r="AT227" s="264" t="s">
        <v>135</v>
      </c>
      <c r="AU227" s="264" t="s">
        <v>84</v>
      </c>
      <c r="AV227" s="13" t="s">
        <v>84</v>
      </c>
      <c r="AW227" s="13" t="s">
        <v>32</v>
      </c>
      <c r="AX227" s="13" t="s">
        <v>76</v>
      </c>
      <c r="AY227" s="264" t="s">
        <v>126</v>
      </c>
    </row>
    <row r="228" s="14" customFormat="1">
      <c r="B228" s="265"/>
      <c r="C228" s="266"/>
      <c r="D228" s="245" t="s">
        <v>135</v>
      </c>
      <c r="E228" s="267" t="s">
        <v>1</v>
      </c>
      <c r="F228" s="268" t="s">
        <v>138</v>
      </c>
      <c r="G228" s="266"/>
      <c r="H228" s="269">
        <v>24</v>
      </c>
      <c r="I228" s="270"/>
      <c r="J228" s="266"/>
      <c r="K228" s="266"/>
      <c r="L228" s="271"/>
      <c r="M228" s="272"/>
      <c r="N228" s="273"/>
      <c r="O228" s="273"/>
      <c r="P228" s="273"/>
      <c r="Q228" s="273"/>
      <c r="R228" s="273"/>
      <c r="S228" s="273"/>
      <c r="T228" s="274"/>
      <c r="AT228" s="275" t="s">
        <v>135</v>
      </c>
      <c r="AU228" s="275" t="s">
        <v>84</v>
      </c>
      <c r="AV228" s="14" t="s">
        <v>133</v>
      </c>
      <c r="AW228" s="14" t="s">
        <v>32</v>
      </c>
      <c r="AX228" s="14" t="s">
        <v>82</v>
      </c>
      <c r="AY228" s="275" t="s">
        <v>126</v>
      </c>
    </row>
    <row r="229" s="1" customFormat="1" ht="24" customHeight="1">
      <c r="B229" s="37"/>
      <c r="C229" s="230" t="s">
        <v>250</v>
      </c>
      <c r="D229" s="230" t="s">
        <v>128</v>
      </c>
      <c r="E229" s="231" t="s">
        <v>251</v>
      </c>
      <c r="F229" s="232" t="s">
        <v>252</v>
      </c>
      <c r="G229" s="233" t="s">
        <v>199</v>
      </c>
      <c r="H229" s="234">
        <v>48</v>
      </c>
      <c r="I229" s="235"/>
      <c r="J229" s="236">
        <f>ROUND(I229*H229,2)</f>
        <v>0</v>
      </c>
      <c r="K229" s="232" t="s">
        <v>132</v>
      </c>
      <c r="L229" s="42"/>
      <c r="M229" s="237" t="s">
        <v>1</v>
      </c>
      <c r="N229" s="238" t="s">
        <v>41</v>
      </c>
      <c r="O229" s="85"/>
      <c r="P229" s="239">
        <f>O229*H229</f>
        <v>0</v>
      </c>
      <c r="Q229" s="239">
        <v>0</v>
      </c>
      <c r="R229" s="239">
        <f>Q229*H229</f>
        <v>0</v>
      </c>
      <c r="S229" s="239">
        <v>0.00198</v>
      </c>
      <c r="T229" s="240">
        <f>S229*H229</f>
        <v>0.095039999999999999</v>
      </c>
      <c r="AR229" s="241" t="s">
        <v>133</v>
      </c>
      <c r="AT229" s="241" t="s">
        <v>128</v>
      </c>
      <c r="AU229" s="241" t="s">
        <v>84</v>
      </c>
      <c r="AY229" s="16" t="s">
        <v>126</v>
      </c>
      <c r="BE229" s="242">
        <f>IF(N229="základní",J229,0)</f>
        <v>0</v>
      </c>
      <c r="BF229" s="242">
        <f>IF(N229="snížená",J229,0)</f>
        <v>0</v>
      </c>
      <c r="BG229" s="242">
        <f>IF(N229="zákl. přenesená",J229,0)</f>
        <v>0</v>
      </c>
      <c r="BH229" s="242">
        <f>IF(N229="sníž. přenesená",J229,0)</f>
        <v>0</v>
      </c>
      <c r="BI229" s="242">
        <f>IF(N229="nulová",J229,0)</f>
        <v>0</v>
      </c>
      <c r="BJ229" s="16" t="s">
        <v>82</v>
      </c>
      <c r="BK229" s="242">
        <f>ROUND(I229*H229,2)</f>
        <v>0</v>
      </c>
      <c r="BL229" s="16" t="s">
        <v>133</v>
      </c>
      <c r="BM229" s="241" t="s">
        <v>253</v>
      </c>
    </row>
    <row r="230" s="12" customFormat="1">
      <c r="B230" s="243"/>
      <c r="C230" s="244"/>
      <c r="D230" s="245" t="s">
        <v>135</v>
      </c>
      <c r="E230" s="246" t="s">
        <v>1</v>
      </c>
      <c r="F230" s="247" t="s">
        <v>249</v>
      </c>
      <c r="G230" s="244"/>
      <c r="H230" s="246" t="s">
        <v>1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AT230" s="253" t="s">
        <v>135</v>
      </c>
      <c r="AU230" s="253" t="s">
        <v>84</v>
      </c>
      <c r="AV230" s="12" t="s">
        <v>82</v>
      </c>
      <c r="AW230" s="12" t="s">
        <v>32</v>
      </c>
      <c r="AX230" s="12" t="s">
        <v>76</v>
      </c>
      <c r="AY230" s="253" t="s">
        <v>126</v>
      </c>
    </row>
    <row r="231" s="13" customFormat="1">
      <c r="B231" s="254"/>
      <c r="C231" s="255"/>
      <c r="D231" s="245" t="s">
        <v>135</v>
      </c>
      <c r="E231" s="256" t="s">
        <v>1</v>
      </c>
      <c r="F231" s="257" t="s">
        <v>254</v>
      </c>
      <c r="G231" s="255"/>
      <c r="H231" s="258">
        <v>48</v>
      </c>
      <c r="I231" s="259"/>
      <c r="J231" s="255"/>
      <c r="K231" s="255"/>
      <c r="L231" s="260"/>
      <c r="M231" s="261"/>
      <c r="N231" s="262"/>
      <c r="O231" s="262"/>
      <c r="P231" s="262"/>
      <c r="Q231" s="262"/>
      <c r="R231" s="262"/>
      <c r="S231" s="262"/>
      <c r="T231" s="263"/>
      <c r="AT231" s="264" t="s">
        <v>135</v>
      </c>
      <c r="AU231" s="264" t="s">
        <v>84</v>
      </c>
      <c r="AV231" s="13" t="s">
        <v>84</v>
      </c>
      <c r="AW231" s="13" t="s">
        <v>32</v>
      </c>
      <c r="AX231" s="13" t="s">
        <v>76</v>
      </c>
      <c r="AY231" s="264" t="s">
        <v>126</v>
      </c>
    </row>
    <row r="232" s="14" customFormat="1">
      <c r="B232" s="265"/>
      <c r="C232" s="266"/>
      <c r="D232" s="245" t="s">
        <v>135</v>
      </c>
      <c r="E232" s="267" t="s">
        <v>1</v>
      </c>
      <c r="F232" s="268" t="s">
        <v>138</v>
      </c>
      <c r="G232" s="266"/>
      <c r="H232" s="269">
        <v>48</v>
      </c>
      <c r="I232" s="270"/>
      <c r="J232" s="266"/>
      <c r="K232" s="266"/>
      <c r="L232" s="271"/>
      <c r="M232" s="272"/>
      <c r="N232" s="273"/>
      <c r="O232" s="273"/>
      <c r="P232" s="273"/>
      <c r="Q232" s="273"/>
      <c r="R232" s="273"/>
      <c r="S232" s="273"/>
      <c r="T232" s="274"/>
      <c r="AT232" s="275" t="s">
        <v>135</v>
      </c>
      <c r="AU232" s="275" t="s">
        <v>84</v>
      </c>
      <c r="AV232" s="14" t="s">
        <v>133</v>
      </c>
      <c r="AW232" s="14" t="s">
        <v>32</v>
      </c>
      <c r="AX232" s="14" t="s">
        <v>82</v>
      </c>
      <c r="AY232" s="275" t="s">
        <v>126</v>
      </c>
    </row>
    <row r="233" s="1" customFormat="1" ht="16.5" customHeight="1">
      <c r="B233" s="37"/>
      <c r="C233" s="230" t="s">
        <v>255</v>
      </c>
      <c r="D233" s="230" t="s">
        <v>128</v>
      </c>
      <c r="E233" s="231" t="s">
        <v>256</v>
      </c>
      <c r="F233" s="232" t="s">
        <v>257</v>
      </c>
      <c r="G233" s="233" t="s">
        <v>247</v>
      </c>
      <c r="H233" s="234">
        <v>1</v>
      </c>
      <c r="I233" s="235"/>
      <c r="J233" s="236">
        <f>ROUND(I233*H233,2)</f>
        <v>0</v>
      </c>
      <c r="K233" s="232" t="s">
        <v>132</v>
      </c>
      <c r="L233" s="42"/>
      <c r="M233" s="237" t="s">
        <v>1</v>
      </c>
      <c r="N233" s="238" t="s">
        <v>41</v>
      </c>
      <c r="O233" s="85"/>
      <c r="P233" s="239">
        <f>O233*H233</f>
        <v>0</v>
      </c>
      <c r="Q233" s="239">
        <v>0</v>
      </c>
      <c r="R233" s="239">
        <f>Q233*H233</f>
        <v>0</v>
      </c>
      <c r="S233" s="239">
        <v>0.28499999999999998</v>
      </c>
      <c r="T233" s="240">
        <f>S233*H233</f>
        <v>0.28499999999999998</v>
      </c>
      <c r="AR233" s="241" t="s">
        <v>133</v>
      </c>
      <c r="AT233" s="241" t="s">
        <v>128</v>
      </c>
      <c r="AU233" s="241" t="s">
        <v>84</v>
      </c>
      <c r="AY233" s="16" t="s">
        <v>126</v>
      </c>
      <c r="BE233" s="242">
        <f>IF(N233="základní",J233,0)</f>
        <v>0</v>
      </c>
      <c r="BF233" s="242">
        <f>IF(N233="snížená",J233,0)</f>
        <v>0</v>
      </c>
      <c r="BG233" s="242">
        <f>IF(N233="zákl. přenesená",J233,0)</f>
        <v>0</v>
      </c>
      <c r="BH233" s="242">
        <f>IF(N233="sníž. přenesená",J233,0)</f>
        <v>0</v>
      </c>
      <c r="BI233" s="242">
        <f>IF(N233="nulová",J233,0)</f>
        <v>0</v>
      </c>
      <c r="BJ233" s="16" t="s">
        <v>82</v>
      </c>
      <c r="BK233" s="242">
        <f>ROUND(I233*H233,2)</f>
        <v>0</v>
      </c>
      <c r="BL233" s="16" t="s">
        <v>133</v>
      </c>
      <c r="BM233" s="241" t="s">
        <v>258</v>
      </c>
    </row>
    <row r="234" s="12" customFormat="1">
      <c r="B234" s="243"/>
      <c r="C234" s="244"/>
      <c r="D234" s="245" t="s">
        <v>135</v>
      </c>
      <c r="E234" s="246" t="s">
        <v>1</v>
      </c>
      <c r="F234" s="247" t="s">
        <v>249</v>
      </c>
      <c r="G234" s="244"/>
      <c r="H234" s="246" t="s">
        <v>1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AT234" s="253" t="s">
        <v>135</v>
      </c>
      <c r="AU234" s="253" t="s">
        <v>84</v>
      </c>
      <c r="AV234" s="12" t="s">
        <v>82</v>
      </c>
      <c r="AW234" s="12" t="s">
        <v>32</v>
      </c>
      <c r="AX234" s="12" t="s">
        <v>76</v>
      </c>
      <c r="AY234" s="253" t="s">
        <v>126</v>
      </c>
    </row>
    <row r="235" s="13" customFormat="1">
      <c r="B235" s="254"/>
      <c r="C235" s="255"/>
      <c r="D235" s="245" t="s">
        <v>135</v>
      </c>
      <c r="E235" s="256" t="s">
        <v>1</v>
      </c>
      <c r="F235" s="257" t="s">
        <v>82</v>
      </c>
      <c r="G235" s="255"/>
      <c r="H235" s="258">
        <v>1</v>
      </c>
      <c r="I235" s="259"/>
      <c r="J235" s="255"/>
      <c r="K235" s="255"/>
      <c r="L235" s="260"/>
      <c r="M235" s="261"/>
      <c r="N235" s="262"/>
      <c r="O235" s="262"/>
      <c r="P235" s="262"/>
      <c r="Q235" s="262"/>
      <c r="R235" s="262"/>
      <c r="S235" s="262"/>
      <c r="T235" s="263"/>
      <c r="AT235" s="264" t="s">
        <v>135</v>
      </c>
      <c r="AU235" s="264" t="s">
        <v>84</v>
      </c>
      <c r="AV235" s="13" t="s">
        <v>84</v>
      </c>
      <c r="AW235" s="13" t="s">
        <v>32</v>
      </c>
      <c r="AX235" s="13" t="s">
        <v>76</v>
      </c>
      <c r="AY235" s="264" t="s">
        <v>126</v>
      </c>
    </row>
    <row r="236" s="14" customFormat="1">
      <c r="B236" s="265"/>
      <c r="C236" s="266"/>
      <c r="D236" s="245" t="s">
        <v>135</v>
      </c>
      <c r="E236" s="267" t="s">
        <v>1</v>
      </c>
      <c r="F236" s="268" t="s">
        <v>138</v>
      </c>
      <c r="G236" s="266"/>
      <c r="H236" s="269">
        <v>1</v>
      </c>
      <c r="I236" s="270"/>
      <c r="J236" s="266"/>
      <c r="K236" s="266"/>
      <c r="L236" s="271"/>
      <c r="M236" s="272"/>
      <c r="N236" s="273"/>
      <c r="O236" s="273"/>
      <c r="P236" s="273"/>
      <c r="Q236" s="273"/>
      <c r="R236" s="273"/>
      <c r="S236" s="273"/>
      <c r="T236" s="274"/>
      <c r="AT236" s="275" t="s">
        <v>135</v>
      </c>
      <c r="AU236" s="275" t="s">
        <v>84</v>
      </c>
      <c r="AV236" s="14" t="s">
        <v>133</v>
      </c>
      <c r="AW236" s="14" t="s">
        <v>32</v>
      </c>
      <c r="AX236" s="14" t="s">
        <v>82</v>
      </c>
      <c r="AY236" s="275" t="s">
        <v>126</v>
      </c>
    </row>
    <row r="237" s="1" customFormat="1" ht="16.5" customHeight="1">
      <c r="B237" s="37"/>
      <c r="C237" s="230" t="s">
        <v>259</v>
      </c>
      <c r="D237" s="230" t="s">
        <v>128</v>
      </c>
      <c r="E237" s="231" t="s">
        <v>260</v>
      </c>
      <c r="F237" s="232" t="s">
        <v>261</v>
      </c>
      <c r="G237" s="233" t="s">
        <v>247</v>
      </c>
      <c r="H237" s="234">
        <v>3</v>
      </c>
      <c r="I237" s="235"/>
      <c r="J237" s="236">
        <f>ROUND(I237*H237,2)</f>
        <v>0</v>
      </c>
      <c r="K237" s="232" t="s">
        <v>1</v>
      </c>
      <c r="L237" s="42"/>
      <c r="M237" s="237" t="s">
        <v>1</v>
      </c>
      <c r="N237" s="238" t="s">
        <v>41</v>
      </c>
      <c r="O237" s="85"/>
      <c r="P237" s="239">
        <f>O237*H237</f>
        <v>0</v>
      </c>
      <c r="Q237" s="239">
        <v>0</v>
      </c>
      <c r="R237" s="239">
        <f>Q237*H237</f>
        <v>0</v>
      </c>
      <c r="S237" s="239">
        <v>0</v>
      </c>
      <c r="T237" s="240">
        <f>S237*H237</f>
        <v>0</v>
      </c>
      <c r="AR237" s="241" t="s">
        <v>133</v>
      </c>
      <c r="AT237" s="241" t="s">
        <v>128</v>
      </c>
      <c r="AU237" s="241" t="s">
        <v>84</v>
      </c>
      <c r="AY237" s="16" t="s">
        <v>126</v>
      </c>
      <c r="BE237" s="242">
        <f>IF(N237="základní",J237,0)</f>
        <v>0</v>
      </c>
      <c r="BF237" s="242">
        <f>IF(N237="snížená",J237,0)</f>
        <v>0</v>
      </c>
      <c r="BG237" s="242">
        <f>IF(N237="zákl. přenesená",J237,0)</f>
        <v>0</v>
      </c>
      <c r="BH237" s="242">
        <f>IF(N237="sníž. přenesená",J237,0)</f>
        <v>0</v>
      </c>
      <c r="BI237" s="242">
        <f>IF(N237="nulová",J237,0)</f>
        <v>0</v>
      </c>
      <c r="BJ237" s="16" t="s">
        <v>82</v>
      </c>
      <c r="BK237" s="242">
        <f>ROUND(I237*H237,2)</f>
        <v>0</v>
      </c>
      <c r="BL237" s="16" t="s">
        <v>133</v>
      </c>
      <c r="BM237" s="241" t="s">
        <v>262</v>
      </c>
    </row>
    <row r="238" s="12" customFormat="1">
      <c r="B238" s="243"/>
      <c r="C238" s="244"/>
      <c r="D238" s="245" t="s">
        <v>135</v>
      </c>
      <c r="E238" s="246" t="s">
        <v>1</v>
      </c>
      <c r="F238" s="247" t="s">
        <v>263</v>
      </c>
      <c r="G238" s="244"/>
      <c r="H238" s="246" t="s">
        <v>1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AT238" s="253" t="s">
        <v>135</v>
      </c>
      <c r="AU238" s="253" t="s">
        <v>84</v>
      </c>
      <c r="AV238" s="12" t="s">
        <v>82</v>
      </c>
      <c r="AW238" s="12" t="s">
        <v>32</v>
      </c>
      <c r="AX238" s="12" t="s">
        <v>76</v>
      </c>
      <c r="AY238" s="253" t="s">
        <v>126</v>
      </c>
    </row>
    <row r="239" s="13" customFormat="1">
      <c r="B239" s="254"/>
      <c r="C239" s="255"/>
      <c r="D239" s="245" t="s">
        <v>135</v>
      </c>
      <c r="E239" s="256" t="s">
        <v>1</v>
      </c>
      <c r="F239" s="257" t="s">
        <v>144</v>
      </c>
      <c r="G239" s="255"/>
      <c r="H239" s="258">
        <v>3</v>
      </c>
      <c r="I239" s="259"/>
      <c r="J239" s="255"/>
      <c r="K239" s="255"/>
      <c r="L239" s="260"/>
      <c r="M239" s="261"/>
      <c r="N239" s="262"/>
      <c r="O239" s="262"/>
      <c r="P239" s="262"/>
      <c r="Q239" s="262"/>
      <c r="R239" s="262"/>
      <c r="S239" s="262"/>
      <c r="T239" s="263"/>
      <c r="AT239" s="264" t="s">
        <v>135</v>
      </c>
      <c r="AU239" s="264" t="s">
        <v>84</v>
      </c>
      <c r="AV239" s="13" t="s">
        <v>84</v>
      </c>
      <c r="AW239" s="13" t="s">
        <v>32</v>
      </c>
      <c r="AX239" s="13" t="s">
        <v>76</v>
      </c>
      <c r="AY239" s="264" t="s">
        <v>126</v>
      </c>
    </row>
    <row r="240" s="14" customFormat="1">
      <c r="B240" s="265"/>
      <c r="C240" s="266"/>
      <c r="D240" s="245" t="s">
        <v>135</v>
      </c>
      <c r="E240" s="267" t="s">
        <v>1</v>
      </c>
      <c r="F240" s="268" t="s">
        <v>138</v>
      </c>
      <c r="G240" s="266"/>
      <c r="H240" s="269">
        <v>3</v>
      </c>
      <c r="I240" s="270"/>
      <c r="J240" s="266"/>
      <c r="K240" s="266"/>
      <c r="L240" s="271"/>
      <c r="M240" s="272"/>
      <c r="N240" s="273"/>
      <c r="O240" s="273"/>
      <c r="P240" s="273"/>
      <c r="Q240" s="273"/>
      <c r="R240" s="273"/>
      <c r="S240" s="273"/>
      <c r="T240" s="274"/>
      <c r="AT240" s="275" t="s">
        <v>135</v>
      </c>
      <c r="AU240" s="275" t="s">
        <v>84</v>
      </c>
      <c r="AV240" s="14" t="s">
        <v>133</v>
      </c>
      <c r="AW240" s="14" t="s">
        <v>32</v>
      </c>
      <c r="AX240" s="14" t="s">
        <v>82</v>
      </c>
      <c r="AY240" s="275" t="s">
        <v>126</v>
      </c>
    </row>
    <row r="241" s="1" customFormat="1" ht="16.5" customHeight="1">
      <c r="B241" s="37"/>
      <c r="C241" s="230" t="s">
        <v>264</v>
      </c>
      <c r="D241" s="230" t="s">
        <v>128</v>
      </c>
      <c r="E241" s="231" t="s">
        <v>265</v>
      </c>
      <c r="F241" s="232" t="s">
        <v>266</v>
      </c>
      <c r="G241" s="233" t="s">
        <v>199</v>
      </c>
      <c r="H241" s="234">
        <v>15</v>
      </c>
      <c r="I241" s="235"/>
      <c r="J241" s="236">
        <f>ROUND(I241*H241,2)</f>
        <v>0</v>
      </c>
      <c r="K241" s="232" t="s">
        <v>1</v>
      </c>
      <c r="L241" s="42"/>
      <c r="M241" s="237" t="s">
        <v>1</v>
      </c>
      <c r="N241" s="238" t="s">
        <v>41</v>
      </c>
      <c r="O241" s="85"/>
      <c r="P241" s="239">
        <f>O241*H241</f>
        <v>0</v>
      </c>
      <c r="Q241" s="239">
        <v>0</v>
      </c>
      <c r="R241" s="239">
        <f>Q241*H241</f>
        <v>0</v>
      </c>
      <c r="S241" s="239">
        <v>0</v>
      </c>
      <c r="T241" s="240">
        <f>S241*H241</f>
        <v>0</v>
      </c>
      <c r="AR241" s="241" t="s">
        <v>133</v>
      </c>
      <c r="AT241" s="241" t="s">
        <v>128</v>
      </c>
      <c r="AU241" s="241" t="s">
        <v>84</v>
      </c>
      <c r="AY241" s="16" t="s">
        <v>126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6" t="s">
        <v>82</v>
      </c>
      <c r="BK241" s="242">
        <f>ROUND(I241*H241,2)</f>
        <v>0</v>
      </c>
      <c r="BL241" s="16" t="s">
        <v>133</v>
      </c>
      <c r="BM241" s="241" t="s">
        <v>267</v>
      </c>
    </row>
    <row r="242" s="12" customFormat="1">
      <c r="B242" s="243"/>
      <c r="C242" s="244"/>
      <c r="D242" s="245" t="s">
        <v>135</v>
      </c>
      <c r="E242" s="246" t="s">
        <v>1</v>
      </c>
      <c r="F242" s="247" t="s">
        <v>268</v>
      </c>
      <c r="G242" s="244"/>
      <c r="H242" s="246" t="s">
        <v>1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AT242" s="253" t="s">
        <v>135</v>
      </c>
      <c r="AU242" s="253" t="s">
        <v>84</v>
      </c>
      <c r="AV242" s="12" t="s">
        <v>82</v>
      </c>
      <c r="AW242" s="12" t="s">
        <v>32</v>
      </c>
      <c r="AX242" s="12" t="s">
        <v>76</v>
      </c>
      <c r="AY242" s="253" t="s">
        <v>126</v>
      </c>
    </row>
    <row r="243" s="13" customFormat="1">
      <c r="B243" s="254"/>
      <c r="C243" s="255"/>
      <c r="D243" s="245" t="s">
        <v>135</v>
      </c>
      <c r="E243" s="256" t="s">
        <v>1</v>
      </c>
      <c r="F243" s="257" t="s">
        <v>8</v>
      </c>
      <c r="G243" s="255"/>
      <c r="H243" s="258">
        <v>15</v>
      </c>
      <c r="I243" s="259"/>
      <c r="J243" s="255"/>
      <c r="K243" s="255"/>
      <c r="L243" s="260"/>
      <c r="M243" s="261"/>
      <c r="N243" s="262"/>
      <c r="O243" s="262"/>
      <c r="P243" s="262"/>
      <c r="Q243" s="262"/>
      <c r="R243" s="262"/>
      <c r="S243" s="262"/>
      <c r="T243" s="263"/>
      <c r="AT243" s="264" t="s">
        <v>135</v>
      </c>
      <c r="AU243" s="264" t="s">
        <v>84</v>
      </c>
      <c r="AV243" s="13" t="s">
        <v>84</v>
      </c>
      <c r="AW243" s="13" t="s">
        <v>32</v>
      </c>
      <c r="AX243" s="13" t="s">
        <v>76</v>
      </c>
      <c r="AY243" s="264" t="s">
        <v>126</v>
      </c>
    </row>
    <row r="244" s="14" customFormat="1">
      <c r="B244" s="265"/>
      <c r="C244" s="266"/>
      <c r="D244" s="245" t="s">
        <v>135</v>
      </c>
      <c r="E244" s="267" t="s">
        <v>1</v>
      </c>
      <c r="F244" s="268" t="s">
        <v>138</v>
      </c>
      <c r="G244" s="266"/>
      <c r="H244" s="269">
        <v>15</v>
      </c>
      <c r="I244" s="270"/>
      <c r="J244" s="266"/>
      <c r="K244" s="266"/>
      <c r="L244" s="271"/>
      <c r="M244" s="272"/>
      <c r="N244" s="273"/>
      <c r="O244" s="273"/>
      <c r="P244" s="273"/>
      <c r="Q244" s="273"/>
      <c r="R244" s="273"/>
      <c r="S244" s="273"/>
      <c r="T244" s="274"/>
      <c r="AT244" s="275" t="s">
        <v>135</v>
      </c>
      <c r="AU244" s="275" t="s">
        <v>84</v>
      </c>
      <c r="AV244" s="14" t="s">
        <v>133</v>
      </c>
      <c r="AW244" s="14" t="s">
        <v>32</v>
      </c>
      <c r="AX244" s="14" t="s">
        <v>82</v>
      </c>
      <c r="AY244" s="275" t="s">
        <v>126</v>
      </c>
    </row>
    <row r="245" s="11" customFormat="1" ht="22.8" customHeight="1">
      <c r="B245" s="214"/>
      <c r="C245" s="215"/>
      <c r="D245" s="216" t="s">
        <v>75</v>
      </c>
      <c r="E245" s="228" t="s">
        <v>269</v>
      </c>
      <c r="F245" s="228" t="s">
        <v>270</v>
      </c>
      <c r="G245" s="215"/>
      <c r="H245" s="215"/>
      <c r="I245" s="218"/>
      <c r="J245" s="229">
        <f>BK245</f>
        <v>0</v>
      </c>
      <c r="K245" s="215"/>
      <c r="L245" s="220"/>
      <c r="M245" s="221"/>
      <c r="N245" s="222"/>
      <c r="O245" s="222"/>
      <c r="P245" s="223">
        <f>SUM(P246:P297)</f>
        <v>0</v>
      </c>
      <c r="Q245" s="222"/>
      <c r="R245" s="223">
        <f>SUM(R246:R297)</f>
        <v>0</v>
      </c>
      <c r="S245" s="222"/>
      <c r="T245" s="224">
        <f>SUM(T246:T297)</f>
        <v>0</v>
      </c>
      <c r="AR245" s="225" t="s">
        <v>82</v>
      </c>
      <c r="AT245" s="226" t="s">
        <v>75</v>
      </c>
      <c r="AU245" s="226" t="s">
        <v>82</v>
      </c>
      <c r="AY245" s="225" t="s">
        <v>126</v>
      </c>
      <c r="BK245" s="227">
        <f>SUM(BK246:BK297)</f>
        <v>0</v>
      </c>
    </row>
    <row r="246" s="1" customFormat="1" ht="16.5" customHeight="1">
      <c r="B246" s="37"/>
      <c r="C246" s="230" t="s">
        <v>271</v>
      </c>
      <c r="D246" s="230" t="s">
        <v>128</v>
      </c>
      <c r="E246" s="231" t="s">
        <v>272</v>
      </c>
      <c r="F246" s="232" t="s">
        <v>273</v>
      </c>
      <c r="G246" s="233" t="s">
        <v>231</v>
      </c>
      <c r="H246" s="234">
        <v>141.292</v>
      </c>
      <c r="I246" s="235"/>
      <c r="J246" s="236">
        <f>ROUND(I246*H246,2)</f>
        <v>0</v>
      </c>
      <c r="K246" s="232" t="s">
        <v>132</v>
      </c>
      <c r="L246" s="42"/>
      <c r="M246" s="237" t="s">
        <v>1</v>
      </c>
      <c r="N246" s="238" t="s">
        <v>41</v>
      </c>
      <c r="O246" s="85"/>
      <c r="P246" s="239">
        <f>O246*H246</f>
        <v>0</v>
      </c>
      <c r="Q246" s="239">
        <v>0</v>
      </c>
      <c r="R246" s="239">
        <f>Q246*H246</f>
        <v>0</v>
      </c>
      <c r="S246" s="239">
        <v>0</v>
      </c>
      <c r="T246" s="240">
        <f>S246*H246</f>
        <v>0</v>
      </c>
      <c r="AR246" s="241" t="s">
        <v>133</v>
      </c>
      <c r="AT246" s="241" t="s">
        <v>128</v>
      </c>
      <c r="AU246" s="241" t="s">
        <v>84</v>
      </c>
      <c r="AY246" s="16" t="s">
        <v>126</v>
      </c>
      <c r="BE246" s="242">
        <f>IF(N246="základní",J246,0)</f>
        <v>0</v>
      </c>
      <c r="BF246" s="242">
        <f>IF(N246="snížená",J246,0)</f>
        <v>0</v>
      </c>
      <c r="BG246" s="242">
        <f>IF(N246="zákl. přenesená",J246,0)</f>
        <v>0</v>
      </c>
      <c r="BH246" s="242">
        <f>IF(N246="sníž. přenesená",J246,0)</f>
        <v>0</v>
      </c>
      <c r="BI246" s="242">
        <f>IF(N246="nulová",J246,0)</f>
        <v>0</v>
      </c>
      <c r="BJ246" s="16" t="s">
        <v>82</v>
      </c>
      <c r="BK246" s="242">
        <f>ROUND(I246*H246,2)</f>
        <v>0</v>
      </c>
      <c r="BL246" s="16" t="s">
        <v>133</v>
      </c>
      <c r="BM246" s="241" t="s">
        <v>274</v>
      </c>
    </row>
    <row r="247" s="12" customFormat="1">
      <c r="B247" s="243"/>
      <c r="C247" s="244"/>
      <c r="D247" s="245" t="s">
        <v>135</v>
      </c>
      <c r="E247" s="246" t="s">
        <v>1</v>
      </c>
      <c r="F247" s="247" t="s">
        <v>275</v>
      </c>
      <c r="G247" s="244"/>
      <c r="H247" s="246" t="s">
        <v>1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AT247" s="253" t="s">
        <v>135</v>
      </c>
      <c r="AU247" s="253" t="s">
        <v>84</v>
      </c>
      <c r="AV247" s="12" t="s">
        <v>82</v>
      </c>
      <c r="AW247" s="12" t="s">
        <v>32</v>
      </c>
      <c r="AX247" s="12" t="s">
        <v>76</v>
      </c>
      <c r="AY247" s="253" t="s">
        <v>126</v>
      </c>
    </row>
    <row r="248" s="13" customFormat="1">
      <c r="B248" s="254"/>
      <c r="C248" s="255"/>
      <c r="D248" s="245" t="s">
        <v>135</v>
      </c>
      <c r="E248" s="256" t="s">
        <v>1</v>
      </c>
      <c r="F248" s="257" t="s">
        <v>276</v>
      </c>
      <c r="G248" s="255"/>
      <c r="H248" s="258">
        <v>141.292</v>
      </c>
      <c r="I248" s="259"/>
      <c r="J248" s="255"/>
      <c r="K248" s="255"/>
      <c r="L248" s="260"/>
      <c r="M248" s="261"/>
      <c r="N248" s="262"/>
      <c r="O248" s="262"/>
      <c r="P248" s="262"/>
      <c r="Q248" s="262"/>
      <c r="R248" s="262"/>
      <c r="S248" s="262"/>
      <c r="T248" s="263"/>
      <c r="AT248" s="264" t="s">
        <v>135</v>
      </c>
      <c r="AU248" s="264" t="s">
        <v>84</v>
      </c>
      <c r="AV248" s="13" t="s">
        <v>84</v>
      </c>
      <c r="AW248" s="13" t="s">
        <v>32</v>
      </c>
      <c r="AX248" s="13" t="s">
        <v>76</v>
      </c>
      <c r="AY248" s="264" t="s">
        <v>126</v>
      </c>
    </row>
    <row r="249" s="14" customFormat="1">
      <c r="B249" s="265"/>
      <c r="C249" s="266"/>
      <c r="D249" s="245" t="s">
        <v>135</v>
      </c>
      <c r="E249" s="267" t="s">
        <v>1</v>
      </c>
      <c r="F249" s="268" t="s">
        <v>138</v>
      </c>
      <c r="G249" s="266"/>
      <c r="H249" s="269">
        <v>141.292</v>
      </c>
      <c r="I249" s="270"/>
      <c r="J249" s="266"/>
      <c r="K249" s="266"/>
      <c r="L249" s="271"/>
      <c r="M249" s="272"/>
      <c r="N249" s="273"/>
      <c r="O249" s="273"/>
      <c r="P249" s="273"/>
      <c r="Q249" s="273"/>
      <c r="R249" s="273"/>
      <c r="S249" s="273"/>
      <c r="T249" s="274"/>
      <c r="AT249" s="275" t="s">
        <v>135</v>
      </c>
      <c r="AU249" s="275" t="s">
        <v>84</v>
      </c>
      <c r="AV249" s="14" t="s">
        <v>133</v>
      </c>
      <c r="AW249" s="14" t="s">
        <v>32</v>
      </c>
      <c r="AX249" s="14" t="s">
        <v>82</v>
      </c>
      <c r="AY249" s="275" t="s">
        <v>126</v>
      </c>
    </row>
    <row r="250" s="1" customFormat="1" ht="16.5" customHeight="1">
      <c r="B250" s="37"/>
      <c r="C250" s="230" t="s">
        <v>277</v>
      </c>
      <c r="D250" s="230" t="s">
        <v>128</v>
      </c>
      <c r="E250" s="231" t="s">
        <v>272</v>
      </c>
      <c r="F250" s="232" t="s">
        <v>273</v>
      </c>
      <c r="G250" s="233" t="s">
        <v>231</v>
      </c>
      <c r="H250" s="234">
        <v>492.88999999999999</v>
      </c>
      <c r="I250" s="235"/>
      <c r="J250" s="236">
        <f>ROUND(I250*H250,2)</f>
        <v>0</v>
      </c>
      <c r="K250" s="232" t="s">
        <v>132</v>
      </c>
      <c r="L250" s="42"/>
      <c r="M250" s="237" t="s">
        <v>1</v>
      </c>
      <c r="N250" s="238" t="s">
        <v>41</v>
      </c>
      <c r="O250" s="85"/>
      <c r="P250" s="239">
        <f>O250*H250</f>
        <v>0</v>
      </c>
      <c r="Q250" s="239">
        <v>0</v>
      </c>
      <c r="R250" s="239">
        <f>Q250*H250</f>
        <v>0</v>
      </c>
      <c r="S250" s="239">
        <v>0</v>
      </c>
      <c r="T250" s="240">
        <f>S250*H250</f>
        <v>0</v>
      </c>
      <c r="AR250" s="241" t="s">
        <v>133</v>
      </c>
      <c r="AT250" s="241" t="s">
        <v>128</v>
      </c>
      <c r="AU250" s="241" t="s">
        <v>84</v>
      </c>
      <c r="AY250" s="16" t="s">
        <v>126</v>
      </c>
      <c r="BE250" s="242">
        <f>IF(N250="základní",J250,0)</f>
        <v>0</v>
      </c>
      <c r="BF250" s="242">
        <f>IF(N250="snížená",J250,0)</f>
        <v>0</v>
      </c>
      <c r="BG250" s="242">
        <f>IF(N250="zákl. přenesená",J250,0)</f>
        <v>0</v>
      </c>
      <c r="BH250" s="242">
        <f>IF(N250="sníž. přenesená",J250,0)</f>
        <v>0</v>
      </c>
      <c r="BI250" s="242">
        <f>IF(N250="nulová",J250,0)</f>
        <v>0</v>
      </c>
      <c r="BJ250" s="16" t="s">
        <v>82</v>
      </c>
      <c r="BK250" s="242">
        <f>ROUND(I250*H250,2)</f>
        <v>0</v>
      </c>
      <c r="BL250" s="16" t="s">
        <v>133</v>
      </c>
      <c r="BM250" s="241" t="s">
        <v>278</v>
      </c>
    </row>
    <row r="251" s="12" customFormat="1">
      <c r="B251" s="243"/>
      <c r="C251" s="244"/>
      <c r="D251" s="245" t="s">
        <v>135</v>
      </c>
      <c r="E251" s="246" t="s">
        <v>1</v>
      </c>
      <c r="F251" s="247" t="s">
        <v>279</v>
      </c>
      <c r="G251" s="244"/>
      <c r="H251" s="246" t="s">
        <v>1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AT251" s="253" t="s">
        <v>135</v>
      </c>
      <c r="AU251" s="253" t="s">
        <v>84</v>
      </c>
      <c r="AV251" s="12" t="s">
        <v>82</v>
      </c>
      <c r="AW251" s="12" t="s">
        <v>32</v>
      </c>
      <c r="AX251" s="12" t="s">
        <v>76</v>
      </c>
      <c r="AY251" s="253" t="s">
        <v>126</v>
      </c>
    </row>
    <row r="252" s="13" customFormat="1">
      <c r="B252" s="254"/>
      <c r="C252" s="255"/>
      <c r="D252" s="245" t="s">
        <v>135</v>
      </c>
      <c r="E252" s="256" t="s">
        <v>1</v>
      </c>
      <c r="F252" s="257" t="s">
        <v>280</v>
      </c>
      <c r="G252" s="255"/>
      <c r="H252" s="258">
        <v>492.88999999999999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AT252" s="264" t="s">
        <v>135</v>
      </c>
      <c r="AU252" s="264" t="s">
        <v>84</v>
      </c>
      <c r="AV252" s="13" t="s">
        <v>84</v>
      </c>
      <c r="AW252" s="13" t="s">
        <v>32</v>
      </c>
      <c r="AX252" s="13" t="s">
        <v>76</v>
      </c>
      <c r="AY252" s="264" t="s">
        <v>126</v>
      </c>
    </row>
    <row r="253" s="14" customFormat="1">
      <c r="B253" s="265"/>
      <c r="C253" s="266"/>
      <c r="D253" s="245" t="s">
        <v>135</v>
      </c>
      <c r="E253" s="267" t="s">
        <v>1</v>
      </c>
      <c r="F253" s="268" t="s">
        <v>138</v>
      </c>
      <c r="G253" s="266"/>
      <c r="H253" s="269">
        <v>492.88999999999999</v>
      </c>
      <c r="I253" s="270"/>
      <c r="J253" s="266"/>
      <c r="K253" s="266"/>
      <c r="L253" s="271"/>
      <c r="M253" s="272"/>
      <c r="N253" s="273"/>
      <c r="O253" s="273"/>
      <c r="P253" s="273"/>
      <c r="Q253" s="273"/>
      <c r="R253" s="273"/>
      <c r="S253" s="273"/>
      <c r="T253" s="274"/>
      <c r="AT253" s="275" t="s">
        <v>135</v>
      </c>
      <c r="AU253" s="275" t="s">
        <v>84</v>
      </c>
      <c r="AV253" s="14" t="s">
        <v>133</v>
      </c>
      <c r="AW253" s="14" t="s">
        <v>32</v>
      </c>
      <c r="AX253" s="14" t="s">
        <v>82</v>
      </c>
      <c r="AY253" s="275" t="s">
        <v>126</v>
      </c>
    </row>
    <row r="254" s="1" customFormat="1" ht="24" customHeight="1">
      <c r="B254" s="37"/>
      <c r="C254" s="230" t="s">
        <v>281</v>
      </c>
      <c r="D254" s="230" t="s">
        <v>128</v>
      </c>
      <c r="E254" s="231" t="s">
        <v>282</v>
      </c>
      <c r="F254" s="232" t="s">
        <v>283</v>
      </c>
      <c r="G254" s="233" t="s">
        <v>231</v>
      </c>
      <c r="H254" s="234">
        <v>1271.6279999999999</v>
      </c>
      <c r="I254" s="235"/>
      <c r="J254" s="236">
        <f>ROUND(I254*H254,2)</f>
        <v>0</v>
      </c>
      <c r="K254" s="232" t="s">
        <v>132</v>
      </c>
      <c r="L254" s="42"/>
      <c r="M254" s="237" t="s">
        <v>1</v>
      </c>
      <c r="N254" s="238" t="s">
        <v>41</v>
      </c>
      <c r="O254" s="85"/>
      <c r="P254" s="239">
        <f>O254*H254</f>
        <v>0</v>
      </c>
      <c r="Q254" s="239">
        <v>0</v>
      </c>
      <c r="R254" s="239">
        <f>Q254*H254</f>
        <v>0</v>
      </c>
      <c r="S254" s="239">
        <v>0</v>
      </c>
      <c r="T254" s="240">
        <f>S254*H254</f>
        <v>0</v>
      </c>
      <c r="AR254" s="241" t="s">
        <v>133</v>
      </c>
      <c r="AT254" s="241" t="s">
        <v>128</v>
      </c>
      <c r="AU254" s="241" t="s">
        <v>84</v>
      </c>
      <c r="AY254" s="16" t="s">
        <v>126</v>
      </c>
      <c r="BE254" s="242">
        <f>IF(N254="základní",J254,0)</f>
        <v>0</v>
      </c>
      <c r="BF254" s="242">
        <f>IF(N254="snížená",J254,0)</f>
        <v>0</v>
      </c>
      <c r="BG254" s="242">
        <f>IF(N254="zákl. přenesená",J254,0)</f>
        <v>0</v>
      </c>
      <c r="BH254" s="242">
        <f>IF(N254="sníž. přenesená",J254,0)</f>
        <v>0</v>
      </c>
      <c r="BI254" s="242">
        <f>IF(N254="nulová",J254,0)</f>
        <v>0</v>
      </c>
      <c r="BJ254" s="16" t="s">
        <v>82</v>
      </c>
      <c r="BK254" s="242">
        <f>ROUND(I254*H254,2)</f>
        <v>0</v>
      </c>
      <c r="BL254" s="16" t="s">
        <v>133</v>
      </c>
      <c r="BM254" s="241" t="s">
        <v>284</v>
      </c>
    </row>
    <row r="255" s="12" customFormat="1">
      <c r="B255" s="243"/>
      <c r="C255" s="244"/>
      <c r="D255" s="245" t="s">
        <v>135</v>
      </c>
      <c r="E255" s="246" t="s">
        <v>1</v>
      </c>
      <c r="F255" s="247" t="s">
        <v>285</v>
      </c>
      <c r="G255" s="244"/>
      <c r="H255" s="246" t="s">
        <v>1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AT255" s="253" t="s">
        <v>135</v>
      </c>
      <c r="AU255" s="253" t="s">
        <v>84</v>
      </c>
      <c r="AV255" s="12" t="s">
        <v>82</v>
      </c>
      <c r="AW255" s="12" t="s">
        <v>32</v>
      </c>
      <c r="AX255" s="12" t="s">
        <v>76</v>
      </c>
      <c r="AY255" s="253" t="s">
        <v>126</v>
      </c>
    </row>
    <row r="256" s="13" customFormat="1">
      <c r="B256" s="254"/>
      <c r="C256" s="255"/>
      <c r="D256" s="245" t="s">
        <v>135</v>
      </c>
      <c r="E256" s="256" t="s">
        <v>1</v>
      </c>
      <c r="F256" s="257" t="s">
        <v>286</v>
      </c>
      <c r="G256" s="255"/>
      <c r="H256" s="258">
        <v>1271.6279999999999</v>
      </c>
      <c r="I256" s="259"/>
      <c r="J256" s="255"/>
      <c r="K256" s="255"/>
      <c r="L256" s="260"/>
      <c r="M256" s="261"/>
      <c r="N256" s="262"/>
      <c r="O256" s="262"/>
      <c r="P256" s="262"/>
      <c r="Q256" s="262"/>
      <c r="R256" s="262"/>
      <c r="S256" s="262"/>
      <c r="T256" s="263"/>
      <c r="AT256" s="264" t="s">
        <v>135</v>
      </c>
      <c r="AU256" s="264" t="s">
        <v>84</v>
      </c>
      <c r="AV256" s="13" t="s">
        <v>84</v>
      </c>
      <c r="AW256" s="13" t="s">
        <v>32</v>
      </c>
      <c r="AX256" s="13" t="s">
        <v>76</v>
      </c>
      <c r="AY256" s="264" t="s">
        <v>126</v>
      </c>
    </row>
    <row r="257" s="14" customFormat="1">
      <c r="B257" s="265"/>
      <c r="C257" s="266"/>
      <c r="D257" s="245" t="s">
        <v>135</v>
      </c>
      <c r="E257" s="267" t="s">
        <v>1</v>
      </c>
      <c r="F257" s="268" t="s">
        <v>138</v>
      </c>
      <c r="G257" s="266"/>
      <c r="H257" s="269">
        <v>1271.6279999999999</v>
      </c>
      <c r="I257" s="270"/>
      <c r="J257" s="266"/>
      <c r="K257" s="266"/>
      <c r="L257" s="271"/>
      <c r="M257" s="272"/>
      <c r="N257" s="273"/>
      <c r="O257" s="273"/>
      <c r="P257" s="273"/>
      <c r="Q257" s="273"/>
      <c r="R257" s="273"/>
      <c r="S257" s="273"/>
      <c r="T257" s="274"/>
      <c r="AT257" s="275" t="s">
        <v>135</v>
      </c>
      <c r="AU257" s="275" t="s">
        <v>84</v>
      </c>
      <c r="AV257" s="14" t="s">
        <v>133</v>
      </c>
      <c r="AW257" s="14" t="s">
        <v>32</v>
      </c>
      <c r="AX257" s="14" t="s">
        <v>82</v>
      </c>
      <c r="AY257" s="275" t="s">
        <v>126</v>
      </c>
    </row>
    <row r="258" s="1" customFormat="1" ht="24" customHeight="1">
      <c r="B258" s="37"/>
      <c r="C258" s="230" t="s">
        <v>287</v>
      </c>
      <c r="D258" s="230" t="s">
        <v>128</v>
      </c>
      <c r="E258" s="231" t="s">
        <v>282</v>
      </c>
      <c r="F258" s="232" t="s">
        <v>283</v>
      </c>
      <c r="G258" s="233" t="s">
        <v>231</v>
      </c>
      <c r="H258" s="234">
        <v>4436.0100000000002</v>
      </c>
      <c r="I258" s="235"/>
      <c r="J258" s="236">
        <f>ROUND(I258*H258,2)</f>
        <v>0</v>
      </c>
      <c r="K258" s="232" t="s">
        <v>132</v>
      </c>
      <c r="L258" s="42"/>
      <c r="M258" s="237" t="s">
        <v>1</v>
      </c>
      <c r="N258" s="238" t="s">
        <v>41</v>
      </c>
      <c r="O258" s="85"/>
      <c r="P258" s="239">
        <f>O258*H258</f>
        <v>0</v>
      </c>
      <c r="Q258" s="239">
        <v>0</v>
      </c>
      <c r="R258" s="239">
        <f>Q258*H258</f>
        <v>0</v>
      </c>
      <c r="S258" s="239">
        <v>0</v>
      </c>
      <c r="T258" s="240">
        <f>S258*H258</f>
        <v>0</v>
      </c>
      <c r="AR258" s="241" t="s">
        <v>133</v>
      </c>
      <c r="AT258" s="241" t="s">
        <v>128</v>
      </c>
      <c r="AU258" s="241" t="s">
        <v>84</v>
      </c>
      <c r="AY258" s="16" t="s">
        <v>126</v>
      </c>
      <c r="BE258" s="242">
        <f>IF(N258="základní",J258,0)</f>
        <v>0</v>
      </c>
      <c r="BF258" s="242">
        <f>IF(N258="snížená",J258,0)</f>
        <v>0</v>
      </c>
      <c r="BG258" s="242">
        <f>IF(N258="zákl. přenesená",J258,0)</f>
        <v>0</v>
      </c>
      <c r="BH258" s="242">
        <f>IF(N258="sníž. přenesená",J258,0)</f>
        <v>0</v>
      </c>
      <c r="BI258" s="242">
        <f>IF(N258="nulová",J258,0)</f>
        <v>0</v>
      </c>
      <c r="BJ258" s="16" t="s">
        <v>82</v>
      </c>
      <c r="BK258" s="242">
        <f>ROUND(I258*H258,2)</f>
        <v>0</v>
      </c>
      <c r="BL258" s="16" t="s">
        <v>133</v>
      </c>
      <c r="BM258" s="241" t="s">
        <v>288</v>
      </c>
    </row>
    <row r="259" s="12" customFormat="1">
      <c r="B259" s="243"/>
      <c r="C259" s="244"/>
      <c r="D259" s="245" t="s">
        <v>135</v>
      </c>
      <c r="E259" s="246" t="s">
        <v>1</v>
      </c>
      <c r="F259" s="247" t="s">
        <v>289</v>
      </c>
      <c r="G259" s="244"/>
      <c r="H259" s="246" t="s">
        <v>1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AT259" s="253" t="s">
        <v>135</v>
      </c>
      <c r="AU259" s="253" t="s">
        <v>84</v>
      </c>
      <c r="AV259" s="12" t="s">
        <v>82</v>
      </c>
      <c r="AW259" s="12" t="s">
        <v>32</v>
      </c>
      <c r="AX259" s="12" t="s">
        <v>76</v>
      </c>
      <c r="AY259" s="253" t="s">
        <v>126</v>
      </c>
    </row>
    <row r="260" s="13" customFormat="1">
      <c r="B260" s="254"/>
      <c r="C260" s="255"/>
      <c r="D260" s="245" t="s">
        <v>135</v>
      </c>
      <c r="E260" s="256" t="s">
        <v>1</v>
      </c>
      <c r="F260" s="257" t="s">
        <v>290</v>
      </c>
      <c r="G260" s="255"/>
      <c r="H260" s="258">
        <v>4436.0100000000002</v>
      </c>
      <c r="I260" s="259"/>
      <c r="J260" s="255"/>
      <c r="K260" s="255"/>
      <c r="L260" s="260"/>
      <c r="M260" s="261"/>
      <c r="N260" s="262"/>
      <c r="O260" s="262"/>
      <c r="P260" s="262"/>
      <c r="Q260" s="262"/>
      <c r="R260" s="262"/>
      <c r="S260" s="262"/>
      <c r="T260" s="263"/>
      <c r="AT260" s="264" t="s">
        <v>135</v>
      </c>
      <c r="AU260" s="264" t="s">
        <v>84</v>
      </c>
      <c r="AV260" s="13" t="s">
        <v>84</v>
      </c>
      <c r="AW260" s="13" t="s">
        <v>32</v>
      </c>
      <c r="AX260" s="13" t="s">
        <v>76</v>
      </c>
      <c r="AY260" s="264" t="s">
        <v>126</v>
      </c>
    </row>
    <row r="261" s="14" customFormat="1">
      <c r="B261" s="265"/>
      <c r="C261" s="266"/>
      <c r="D261" s="245" t="s">
        <v>135</v>
      </c>
      <c r="E261" s="267" t="s">
        <v>1</v>
      </c>
      <c r="F261" s="268" t="s">
        <v>138</v>
      </c>
      <c r="G261" s="266"/>
      <c r="H261" s="269">
        <v>4436.0100000000002</v>
      </c>
      <c r="I261" s="270"/>
      <c r="J261" s="266"/>
      <c r="K261" s="266"/>
      <c r="L261" s="271"/>
      <c r="M261" s="272"/>
      <c r="N261" s="273"/>
      <c r="O261" s="273"/>
      <c r="P261" s="273"/>
      <c r="Q261" s="273"/>
      <c r="R261" s="273"/>
      <c r="S261" s="273"/>
      <c r="T261" s="274"/>
      <c r="AT261" s="275" t="s">
        <v>135</v>
      </c>
      <c r="AU261" s="275" t="s">
        <v>84</v>
      </c>
      <c r="AV261" s="14" t="s">
        <v>133</v>
      </c>
      <c r="AW261" s="14" t="s">
        <v>32</v>
      </c>
      <c r="AX261" s="14" t="s">
        <v>82</v>
      </c>
      <c r="AY261" s="275" t="s">
        <v>126</v>
      </c>
    </row>
    <row r="262" s="1" customFormat="1" ht="16.5" customHeight="1">
      <c r="B262" s="37"/>
      <c r="C262" s="230" t="s">
        <v>291</v>
      </c>
      <c r="D262" s="230" t="s">
        <v>128</v>
      </c>
      <c r="E262" s="231" t="s">
        <v>292</v>
      </c>
      <c r="F262" s="232" t="s">
        <v>293</v>
      </c>
      <c r="G262" s="233" t="s">
        <v>231</v>
      </c>
      <c r="H262" s="234">
        <v>105.619</v>
      </c>
      <c r="I262" s="235"/>
      <c r="J262" s="236">
        <f>ROUND(I262*H262,2)</f>
        <v>0</v>
      </c>
      <c r="K262" s="232" t="s">
        <v>132</v>
      </c>
      <c r="L262" s="42"/>
      <c r="M262" s="237" t="s">
        <v>1</v>
      </c>
      <c r="N262" s="238" t="s">
        <v>41</v>
      </c>
      <c r="O262" s="85"/>
      <c r="P262" s="239">
        <f>O262*H262</f>
        <v>0</v>
      </c>
      <c r="Q262" s="239">
        <v>0</v>
      </c>
      <c r="R262" s="239">
        <f>Q262*H262</f>
        <v>0</v>
      </c>
      <c r="S262" s="239">
        <v>0</v>
      </c>
      <c r="T262" s="240">
        <f>S262*H262</f>
        <v>0</v>
      </c>
      <c r="AR262" s="241" t="s">
        <v>133</v>
      </c>
      <c r="AT262" s="241" t="s">
        <v>128</v>
      </c>
      <c r="AU262" s="241" t="s">
        <v>84</v>
      </c>
      <c r="AY262" s="16" t="s">
        <v>126</v>
      </c>
      <c r="BE262" s="242">
        <f>IF(N262="základní",J262,0)</f>
        <v>0</v>
      </c>
      <c r="BF262" s="242">
        <f>IF(N262="snížená",J262,0)</f>
        <v>0</v>
      </c>
      <c r="BG262" s="242">
        <f>IF(N262="zákl. přenesená",J262,0)</f>
        <v>0</v>
      </c>
      <c r="BH262" s="242">
        <f>IF(N262="sníž. přenesená",J262,0)</f>
        <v>0</v>
      </c>
      <c r="BI262" s="242">
        <f>IF(N262="nulová",J262,0)</f>
        <v>0</v>
      </c>
      <c r="BJ262" s="16" t="s">
        <v>82</v>
      </c>
      <c r="BK262" s="242">
        <f>ROUND(I262*H262,2)</f>
        <v>0</v>
      </c>
      <c r="BL262" s="16" t="s">
        <v>133</v>
      </c>
      <c r="BM262" s="241" t="s">
        <v>294</v>
      </c>
    </row>
    <row r="263" s="12" customFormat="1">
      <c r="B263" s="243"/>
      <c r="C263" s="244"/>
      <c r="D263" s="245" t="s">
        <v>135</v>
      </c>
      <c r="E263" s="246" t="s">
        <v>1</v>
      </c>
      <c r="F263" s="247" t="s">
        <v>295</v>
      </c>
      <c r="G263" s="244"/>
      <c r="H263" s="246" t="s">
        <v>1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AT263" s="253" t="s">
        <v>135</v>
      </c>
      <c r="AU263" s="253" t="s">
        <v>84</v>
      </c>
      <c r="AV263" s="12" t="s">
        <v>82</v>
      </c>
      <c r="AW263" s="12" t="s">
        <v>32</v>
      </c>
      <c r="AX263" s="12" t="s">
        <v>76</v>
      </c>
      <c r="AY263" s="253" t="s">
        <v>126</v>
      </c>
    </row>
    <row r="264" s="13" customFormat="1">
      <c r="B264" s="254"/>
      <c r="C264" s="255"/>
      <c r="D264" s="245" t="s">
        <v>135</v>
      </c>
      <c r="E264" s="256" t="s">
        <v>1</v>
      </c>
      <c r="F264" s="257" t="s">
        <v>296</v>
      </c>
      <c r="G264" s="255"/>
      <c r="H264" s="258">
        <v>105.619</v>
      </c>
      <c r="I264" s="259"/>
      <c r="J264" s="255"/>
      <c r="K264" s="255"/>
      <c r="L264" s="260"/>
      <c r="M264" s="261"/>
      <c r="N264" s="262"/>
      <c r="O264" s="262"/>
      <c r="P264" s="262"/>
      <c r="Q264" s="262"/>
      <c r="R264" s="262"/>
      <c r="S264" s="262"/>
      <c r="T264" s="263"/>
      <c r="AT264" s="264" t="s">
        <v>135</v>
      </c>
      <c r="AU264" s="264" t="s">
        <v>84</v>
      </c>
      <c r="AV264" s="13" t="s">
        <v>84</v>
      </c>
      <c r="AW264" s="13" t="s">
        <v>32</v>
      </c>
      <c r="AX264" s="13" t="s">
        <v>76</v>
      </c>
      <c r="AY264" s="264" t="s">
        <v>126</v>
      </c>
    </row>
    <row r="265" s="14" customFormat="1">
      <c r="B265" s="265"/>
      <c r="C265" s="266"/>
      <c r="D265" s="245" t="s">
        <v>135</v>
      </c>
      <c r="E265" s="267" t="s">
        <v>1</v>
      </c>
      <c r="F265" s="268" t="s">
        <v>138</v>
      </c>
      <c r="G265" s="266"/>
      <c r="H265" s="269">
        <v>105.619</v>
      </c>
      <c r="I265" s="270"/>
      <c r="J265" s="266"/>
      <c r="K265" s="266"/>
      <c r="L265" s="271"/>
      <c r="M265" s="272"/>
      <c r="N265" s="273"/>
      <c r="O265" s="273"/>
      <c r="P265" s="273"/>
      <c r="Q265" s="273"/>
      <c r="R265" s="273"/>
      <c r="S265" s="273"/>
      <c r="T265" s="274"/>
      <c r="AT265" s="275" t="s">
        <v>135</v>
      </c>
      <c r="AU265" s="275" t="s">
        <v>84</v>
      </c>
      <c r="AV265" s="14" t="s">
        <v>133</v>
      </c>
      <c r="AW265" s="14" t="s">
        <v>32</v>
      </c>
      <c r="AX265" s="14" t="s">
        <v>82</v>
      </c>
      <c r="AY265" s="275" t="s">
        <v>126</v>
      </c>
    </row>
    <row r="266" s="1" customFormat="1" ht="24" customHeight="1">
      <c r="B266" s="37"/>
      <c r="C266" s="230" t="s">
        <v>297</v>
      </c>
      <c r="D266" s="230" t="s">
        <v>128</v>
      </c>
      <c r="E266" s="231" t="s">
        <v>298</v>
      </c>
      <c r="F266" s="232" t="s">
        <v>299</v>
      </c>
      <c r="G266" s="233" t="s">
        <v>231</v>
      </c>
      <c r="H266" s="234">
        <v>950.57100000000003</v>
      </c>
      <c r="I266" s="235"/>
      <c r="J266" s="236">
        <f>ROUND(I266*H266,2)</f>
        <v>0</v>
      </c>
      <c r="K266" s="232" t="s">
        <v>132</v>
      </c>
      <c r="L266" s="42"/>
      <c r="M266" s="237" t="s">
        <v>1</v>
      </c>
      <c r="N266" s="238" t="s">
        <v>41</v>
      </c>
      <c r="O266" s="85"/>
      <c r="P266" s="239">
        <f>O266*H266</f>
        <v>0</v>
      </c>
      <c r="Q266" s="239">
        <v>0</v>
      </c>
      <c r="R266" s="239">
        <f>Q266*H266</f>
        <v>0</v>
      </c>
      <c r="S266" s="239">
        <v>0</v>
      </c>
      <c r="T266" s="240">
        <f>S266*H266</f>
        <v>0</v>
      </c>
      <c r="AR266" s="241" t="s">
        <v>133</v>
      </c>
      <c r="AT266" s="241" t="s">
        <v>128</v>
      </c>
      <c r="AU266" s="241" t="s">
        <v>84</v>
      </c>
      <c r="AY266" s="16" t="s">
        <v>126</v>
      </c>
      <c r="BE266" s="242">
        <f>IF(N266="základní",J266,0)</f>
        <v>0</v>
      </c>
      <c r="BF266" s="242">
        <f>IF(N266="snížená",J266,0)</f>
        <v>0</v>
      </c>
      <c r="BG266" s="242">
        <f>IF(N266="zákl. přenesená",J266,0)</f>
        <v>0</v>
      </c>
      <c r="BH266" s="242">
        <f>IF(N266="sníž. přenesená",J266,0)</f>
        <v>0</v>
      </c>
      <c r="BI266" s="242">
        <f>IF(N266="nulová",J266,0)</f>
        <v>0</v>
      </c>
      <c r="BJ266" s="16" t="s">
        <v>82</v>
      </c>
      <c r="BK266" s="242">
        <f>ROUND(I266*H266,2)</f>
        <v>0</v>
      </c>
      <c r="BL266" s="16" t="s">
        <v>133</v>
      </c>
      <c r="BM266" s="241" t="s">
        <v>300</v>
      </c>
    </row>
    <row r="267" s="12" customFormat="1">
      <c r="B267" s="243"/>
      <c r="C267" s="244"/>
      <c r="D267" s="245" t="s">
        <v>135</v>
      </c>
      <c r="E267" s="246" t="s">
        <v>1</v>
      </c>
      <c r="F267" s="247" t="s">
        <v>301</v>
      </c>
      <c r="G267" s="244"/>
      <c r="H267" s="246" t="s">
        <v>1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AT267" s="253" t="s">
        <v>135</v>
      </c>
      <c r="AU267" s="253" t="s">
        <v>84</v>
      </c>
      <c r="AV267" s="12" t="s">
        <v>82</v>
      </c>
      <c r="AW267" s="12" t="s">
        <v>32</v>
      </c>
      <c r="AX267" s="12" t="s">
        <v>76</v>
      </c>
      <c r="AY267" s="253" t="s">
        <v>126</v>
      </c>
    </row>
    <row r="268" s="13" customFormat="1">
      <c r="B268" s="254"/>
      <c r="C268" s="255"/>
      <c r="D268" s="245" t="s">
        <v>135</v>
      </c>
      <c r="E268" s="256" t="s">
        <v>1</v>
      </c>
      <c r="F268" s="257" t="s">
        <v>302</v>
      </c>
      <c r="G268" s="255"/>
      <c r="H268" s="258">
        <v>950.57100000000003</v>
      </c>
      <c r="I268" s="259"/>
      <c r="J268" s="255"/>
      <c r="K268" s="255"/>
      <c r="L268" s="260"/>
      <c r="M268" s="261"/>
      <c r="N268" s="262"/>
      <c r="O268" s="262"/>
      <c r="P268" s="262"/>
      <c r="Q268" s="262"/>
      <c r="R268" s="262"/>
      <c r="S268" s="262"/>
      <c r="T268" s="263"/>
      <c r="AT268" s="264" t="s">
        <v>135</v>
      </c>
      <c r="AU268" s="264" t="s">
        <v>84</v>
      </c>
      <c r="AV268" s="13" t="s">
        <v>84</v>
      </c>
      <c r="AW268" s="13" t="s">
        <v>32</v>
      </c>
      <c r="AX268" s="13" t="s">
        <v>76</v>
      </c>
      <c r="AY268" s="264" t="s">
        <v>126</v>
      </c>
    </row>
    <row r="269" s="14" customFormat="1">
      <c r="B269" s="265"/>
      <c r="C269" s="266"/>
      <c r="D269" s="245" t="s">
        <v>135</v>
      </c>
      <c r="E269" s="267" t="s">
        <v>1</v>
      </c>
      <c r="F269" s="268" t="s">
        <v>138</v>
      </c>
      <c r="G269" s="266"/>
      <c r="H269" s="269">
        <v>950.57100000000003</v>
      </c>
      <c r="I269" s="270"/>
      <c r="J269" s="266"/>
      <c r="K269" s="266"/>
      <c r="L269" s="271"/>
      <c r="M269" s="272"/>
      <c r="N269" s="273"/>
      <c r="O269" s="273"/>
      <c r="P269" s="273"/>
      <c r="Q269" s="273"/>
      <c r="R269" s="273"/>
      <c r="S269" s="273"/>
      <c r="T269" s="274"/>
      <c r="AT269" s="275" t="s">
        <v>135</v>
      </c>
      <c r="AU269" s="275" t="s">
        <v>84</v>
      </c>
      <c r="AV269" s="14" t="s">
        <v>133</v>
      </c>
      <c r="AW269" s="14" t="s">
        <v>32</v>
      </c>
      <c r="AX269" s="14" t="s">
        <v>82</v>
      </c>
      <c r="AY269" s="275" t="s">
        <v>126</v>
      </c>
    </row>
    <row r="270" s="1" customFormat="1" ht="24" customHeight="1">
      <c r="B270" s="37"/>
      <c r="C270" s="230" t="s">
        <v>303</v>
      </c>
      <c r="D270" s="230" t="s">
        <v>128</v>
      </c>
      <c r="E270" s="231" t="s">
        <v>304</v>
      </c>
      <c r="F270" s="232" t="s">
        <v>305</v>
      </c>
      <c r="G270" s="233" t="s">
        <v>231</v>
      </c>
      <c r="H270" s="234">
        <v>141.292</v>
      </c>
      <c r="I270" s="235"/>
      <c r="J270" s="236">
        <f>ROUND(I270*H270,2)</f>
        <v>0</v>
      </c>
      <c r="K270" s="232" t="s">
        <v>132</v>
      </c>
      <c r="L270" s="42"/>
      <c r="M270" s="237" t="s">
        <v>1</v>
      </c>
      <c r="N270" s="238" t="s">
        <v>41</v>
      </c>
      <c r="O270" s="85"/>
      <c r="P270" s="239">
        <f>O270*H270</f>
        <v>0</v>
      </c>
      <c r="Q270" s="239">
        <v>0</v>
      </c>
      <c r="R270" s="239">
        <f>Q270*H270</f>
        <v>0</v>
      </c>
      <c r="S270" s="239">
        <v>0</v>
      </c>
      <c r="T270" s="240">
        <f>S270*H270</f>
        <v>0</v>
      </c>
      <c r="AR270" s="241" t="s">
        <v>133</v>
      </c>
      <c r="AT270" s="241" t="s">
        <v>128</v>
      </c>
      <c r="AU270" s="241" t="s">
        <v>84</v>
      </c>
      <c r="AY270" s="16" t="s">
        <v>126</v>
      </c>
      <c r="BE270" s="242">
        <f>IF(N270="základní",J270,0)</f>
        <v>0</v>
      </c>
      <c r="BF270" s="242">
        <f>IF(N270="snížená",J270,0)</f>
        <v>0</v>
      </c>
      <c r="BG270" s="242">
        <f>IF(N270="zákl. přenesená",J270,0)</f>
        <v>0</v>
      </c>
      <c r="BH270" s="242">
        <f>IF(N270="sníž. přenesená",J270,0)</f>
        <v>0</v>
      </c>
      <c r="BI270" s="242">
        <f>IF(N270="nulová",J270,0)</f>
        <v>0</v>
      </c>
      <c r="BJ270" s="16" t="s">
        <v>82</v>
      </c>
      <c r="BK270" s="242">
        <f>ROUND(I270*H270,2)</f>
        <v>0</v>
      </c>
      <c r="BL270" s="16" t="s">
        <v>133</v>
      </c>
      <c r="BM270" s="241" t="s">
        <v>306</v>
      </c>
    </row>
    <row r="271" s="12" customFormat="1">
      <c r="B271" s="243"/>
      <c r="C271" s="244"/>
      <c r="D271" s="245" t="s">
        <v>135</v>
      </c>
      <c r="E271" s="246" t="s">
        <v>1</v>
      </c>
      <c r="F271" s="247" t="s">
        <v>275</v>
      </c>
      <c r="G271" s="244"/>
      <c r="H271" s="246" t="s">
        <v>1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AT271" s="253" t="s">
        <v>135</v>
      </c>
      <c r="AU271" s="253" t="s">
        <v>84</v>
      </c>
      <c r="AV271" s="12" t="s">
        <v>82</v>
      </c>
      <c r="AW271" s="12" t="s">
        <v>32</v>
      </c>
      <c r="AX271" s="12" t="s">
        <v>76</v>
      </c>
      <c r="AY271" s="253" t="s">
        <v>126</v>
      </c>
    </row>
    <row r="272" s="13" customFormat="1">
      <c r="B272" s="254"/>
      <c r="C272" s="255"/>
      <c r="D272" s="245" t="s">
        <v>135</v>
      </c>
      <c r="E272" s="256" t="s">
        <v>1</v>
      </c>
      <c r="F272" s="257" t="s">
        <v>307</v>
      </c>
      <c r="G272" s="255"/>
      <c r="H272" s="258">
        <v>141.292</v>
      </c>
      <c r="I272" s="259"/>
      <c r="J272" s="255"/>
      <c r="K272" s="255"/>
      <c r="L272" s="260"/>
      <c r="M272" s="261"/>
      <c r="N272" s="262"/>
      <c r="O272" s="262"/>
      <c r="P272" s="262"/>
      <c r="Q272" s="262"/>
      <c r="R272" s="262"/>
      <c r="S272" s="262"/>
      <c r="T272" s="263"/>
      <c r="AT272" s="264" t="s">
        <v>135</v>
      </c>
      <c r="AU272" s="264" t="s">
        <v>84</v>
      </c>
      <c r="AV272" s="13" t="s">
        <v>84</v>
      </c>
      <c r="AW272" s="13" t="s">
        <v>32</v>
      </c>
      <c r="AX272" s="13" t="s">
        <v>76</v>
      </c>
      <c r="AY272" s="264" t="s">
        <v>126</v>
      </c>
    </row>
    <row r="273" s="14" customFormat="1">
      <c r="B273" s="265"/>
      <c r="C273" s="266"/>
      <c r="D273" s="245" t="s">
        <v>135</v>
      </c>
      <c r="E273" s="267" t="s">
        <v>1</v>
      </c>
      <c r="F273" s="268" t="s">
        <v>138</v>
      </c>
      <c r="G273" s="266"/>
      <c r="H273" s="269">
        <v>141.292</v>
      </c>
      <c r="I273" s="270"/>
      <c r="J273" s="266"/>
      <c r="K273" s="266"/>
      <c r="L273" s="271"/>
      <c r="M273" s="272"/>
      <c r="N273" s="273"/>
      <c r="O273" s="273"/>
      <c r="P273" s="273"/>
      <c r="Q273" s="273"/>
      <c r="R273" s="273"/>
      <c r="S273" s="273"/>
      <c r="T273" s="274"/>
      <c r="AT273" s="275" t="s">
        <v>135</v>
      </c>
      <c r="AU273" s="275" t="s">
        <v>84</v>
      </c>
      <c r="AV273" s="14" t="s">
        <v>133</v>
      </c>
      <c r="AW273" s="14" t="s">
        <v>32</v>
      </c>
      <c r="AX273" s="14" t="s">
        <v>82</v>
      </c>
      <c r="AY273" s="275" t="s">
        <v>126</v>
      </c>
    </row>
    <row r="274" s="1" customFormat="1" ht="24" customHeight="1">
      <c r="B274" s="37"/>
      <c r="C274" s="230" t="s">
        <v>308</v>
      </c>
      <c r="D274" s="230" t="s">
        <v>128</v>
      </c>
      <c r="E274" s="231" t="s">
        <v>304</v>
      </c>
      <c r="F274" s="232" t="s">
        <v>305</v>
      </c>
      <c r="G274" s="233" t="s">
        <v>231</v>
      </c>
      <c r="H274" s="234">
        <v>492.88999999999999</v>
      </c>
      <c r="I274" s="235"/>
      <c r="J274" s="236">
        <f>ROUND(I274*H274,2)</f>
        <v>0</v>
      </c>
      <c r="K274" s="232" t="s">
        <v>132</v>
      </c>
      <c r="L274" s="42"/>
      <c r="M274" s="237" t="s">
        <v>1</v>
      </c>
      <c r="N274" s="238" t="s">
        <v>41</v>
      </c>
      <c r="O274" s="85"/>
      <c r="P274" s="239">
        <f>O274*H274</f>
        <v>0</v>
      </c>
      <c r="Q274" s="239">
        <v>0</v>
      </c>
      <c r="R274" s="239">
        <f>Q274*H274</f>
        <v>0</v>
      </c>
      <c r="S274" s="239">
        <v>0</v>
      </c>
      <c r="T274" s="240">
        <f>S274*H274</f>
        <v>0</v>
      </c>
      <c r="AR274" s="241" t="s">
        <v>133</v>
      </c>
      <c r="AT274" s="241" t="s">
        <v>128</v>
      </c>
      <c r="AU274" s="241" t="s">
        <v>84</v>
      </c>
      <c r="AY274" s="16" t="s">
        <v>126</v>
      </c>
      <c r="BE274" s="242">
        <f>IF(N274="základní",J274,0)</f>
        <v>0</v>
      </c>
      <c r="BF274" s="242">
        <f>IF(N274="snížená",J274,0)</f>
        <v>0</v>
      </c>
      <c r="BG274" s="242">
        <f>IF(N274="zákl. přenesená",J274,0)</f>
        <v>0</v>
      </c>
      <c r="BH274" s="242">
        <f>IF(N274="sníž. přenesená",J274,0)</f>
        <v>0</v>
      </c>
      <c r="BI274" s="242">
        <f>IF(N274="nulová",J274,0)</f>
        <v>0</v>
      </c>
      <c r="BJ274" s="16" t="s">
        <v>82</v>
      </c>
      <c r="BK274" s="242">
        <f>ROUND(I274*H274,2)</f>
        <v>0</v>
      </c>
      <c r="BL274" s="16" t="s">
        <v>133</v>
      </c>
      <c r="BM274" s="241" t="s">
        <v>309</v>
      </c>
    </row>
    <row r="275" s="12" customFormat="1">
      <c r="B275" s="243"/>
      <c r="C275" s="244"/>
      <c r="D275" s="245" t="s">
        <v>135</v>
      </c>
      <c r="E275" s="246" t="s">
        <v>1</v>
      </c>
      <c r="F275" s="247" t="s">
        <v>279</v>
      </c>
      <c r="G275" s="244"/>
      <c r="H275" s="246" t="s">
        <v>1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AT275" s="253" t="s">
        <v>135</v>
      </c>
      <c r="AU275" s="253" t="s">
        <v>84</v>
      </c>
      <c r="AV275" s="12" t="s">
        <v>82</v>
      </c>
      <c r="AW275" s="12" t="s">
        <v>32</v>
      </c>
      <c r="AX275" s="12" t="s">
        <v>76</v>
      </c>
      <c r="AY275" s="253" t="s">
        <v>126</v>
      </c>
    </row>
    <row r="276" s="13" customFormat="1">
      <c r="B276" s="254"/>
      <c r="C276" s="255"/>
      <c r="D276" s="245" t="s">
        <v>135</v>
      </c>
      <c r="E276" s="256" t="s">
        <v>1</v>
      </c>
      <c r="F276" s="257" t="s">
        <v>310</v>
      </c>
      <c r="G276" s="255"/>
      <c r="H276" s="258">
        <v>492.88999999999999</v>
      </c>
      <c r="I276" s="259"/>
      <c r="J276" s="255"/>
      <c r="K276" s="255"/>
      <c r="L276" s="260"/>
      <c r="M276" s="261"/>
      <c r="N276" s="262"/>
      <c r="O276" s="262"/>
      <c r="P276" s="262"/>
      <c r="Q276" s="262"/>
      <c r="R276" s="262"/>
      <c r="S276" s="262"/>
      <c r="T276" s="263"/>
      <c r="AT276" s="264" t="s">
        <v>135</v>
      </c>
      <c r="AU276" s="264" t="s">
        <v>84</v>
      </c>
      <c r="AV276" s="13" t="s">
        <v>84</v>
      </c>
      <c r="AW276" s="13" t="s">
        <v>32</v>
      </c>
      <c r="AX276" s="13" t="s">
        <v>76</v>
      </c>
      <c r="AY276" s="264" t="s">
        <v>126</v>
      </c>
    </row>
    <row r="277" s="14" customFormat="1">
      <c r="B277" s="265"/>
      <c r="C277" s="266"/>
      <c r="D277" s="245" t="s">
        <v>135</v>
      </c>
      <c r="E277" s="267" t="s">
        <v>1</v>
      </c>
      <c r="F277" s="268" t="s">
        <v>138</v>
      </c>
      <c r="G277" s="266"/>
      <c r="H277" s="269">
        <v>492.88999999999999</v>
      </c>
      <c r="I277" s="270"/>
      <c r="J277" s="266"/>
      <c r="K277" s="266"/>
      <c r="L277" s="271"/>
      <c r="M277" s="272"/>
      <c r="N277" s="273"/>
      <c r="O277" s="273"/>
      <c r="P277" s="273"/>
      <c r="Q277" s="273"/>
      <c r="R277" s="273"/>
      <c r="S277" s="273"/>
      <c r="T277" s="274"/>
      <c r="AT277" s="275" t="s">
        <v>135</v>
      </c>
      <c r="AU277" s="275" t="s">
        <v>84</v>
      </c>
      <c r="AV277" s="14" t="s">
        <v>133</v>
      </c>
      <c r="AW277" s="14" t="s">
        <v>32</v>
      </c>
      <c r="AX277" s="14" t="s">
        <v>82</v>
      </c>
      <c r="AY277" s="275" t="s">
        <v>126</v>
      </c>
    </row>
    <row r="278" s="1" customFormat="1" ht="24" customHeight="1">
      <c r="B278" s="37"/>
      <c r="C278" s="230" t="s">
        <v>311</v>
      </c>
      <c r="D278" s="230" t="s">
        <v>128</v>
      </c>
      <c r="E278" s="231" t="s">
        <v>312</v>
      </c>
      <c r="F278" s="232" t="s">
        <v>313</v>
      </c>
      <c r="G278" s="233" t="s">
        <v>231</v>
      </c>
      <c r="H278" s="234">
        <v>105.619</v>
      </c>
      <c r="I278" s="235"/>
      <c r="J278" s="236">
        <f>ROUND(I278*H278,2)</f>
        <v>0</v>
      </c>
      <c r="K278" s="232" t="s">
        <v>132</v>
      </c>
      <c r="L278" s="42"/>
      <c r="M278" s="237" t="s">
        <v>1</v>
      </c>
      <c r="N278" s="238" t="s">
        <v>41</v>
      </c>
      <c r="O278" s="85"/>
      <c r="P278" s="239">
        <f>O278*H278</f>
        <v>0</v>
      </c>
      <c r="Q278" s="239">
        <v>0</v>
      </c>
      <c r="R278" s="239">
        <f>Q278*H278</f>
        <v>0</v>
      </c>
      <c r="S278" s="239">
        <v>0</v>
      </c>
      <c r="T278" s="240">
        <f>S278*H278</f>
        <v>0</v>
      </c>
      <c r="AR278" s="241" t="s">
        <v>133</v>
      </c>
      <c r="AT278" s="241" t="s">
        <v>128</v>
      </c>
      <c r="AU278" s="241" t="s">
        <v>84</v>
      </c>
      <c r="AY278" s="16" t="s">
        <v>126</v>
      </c>
      <c r="BE278" s="242">
        <f>IF(N278="základní",J278,0)</f>
        <v>0</v>
      </c>
      <c r="BF278" s="242">
        <f>IF(N278="snížená",J278,0)</f>
        <v>0</v>
      </c>
      <c r="BG278" s="242">
        <f>IF(N278="zákl. přenesená",J278,0)</f>
        <v>0</v>
      </c>
      <c r="BH278" s="242">
        <f>IF(N278="sníž. přenesená",J278,0)</f>
        <v>0</v>
      </c>
      <c r="BI278" s="242">
        <f>IF(N278="nulová",J278,0)</f>
        <v>0</v>
      </c>
      <c r="BJ278" s="16" t="s">
        <v>82</v>
      </c>
      <c r="BK278" s="242">
        <f>ROUND(I278*H278,2)</f>
        <v>0</v>
      </c>
      <c r="BL278" s="16" t="s">
        <v>133</v>
      </c>
      <c r="BM278" s="241" t="s">
        <v>314</v>
      </c>
    </row>
    <row r="279" s="12" customFormat="1">
      <c r="B279" s="243"/>
      <c r="C279" s="244"/>
      <c r="D279" s="245" t="s">
        <v>135</v>
      </c>
      <c r="E279" s="246" t="s">
        <v>1</v>
      </c>
      <c r="F279" s="247" t="s">
        <v>315</v>
      </c>
      <c r="G279" s="244"/>
      <c r="H279" s="246" t="s">
        <v>1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AT279" s="253" t="s">
        <v>135</v>
      </c>
      <c r="AU279" s="253" t="s">
        <v>84</v>
      </c>
      <c r="AV279" s="12" t="s">
        <v>82</v>
      </c>
      <c r="AW279" s="12" t="s">
        <v>32</v>
      </c>
      <c r="AX279" s="12" t="s">
        <v>76</v>
      </c>
      <c r="AY279" s="253" t="s">
        <v>126</v>
      </c>
    </row>
    <row r="280" s="13" customFormat="1">
      <c r="B280" s="254"/>
      <c r="C280" s="255"/>
      <c r="D280" s="245" t="s">
        <v>135</v>
      </c>
      <c r="E280" s="256" t="s">
        <v>1</v>
      </c>
      <c r="F280" s="257" t="s">
        <v>296</v>
      </c>
      <c r="G280" s="255"/>
      <c r="H280" s="258">
        <v>105.619</v>
      </c>
      <c r="I280" s="259"/>
      <c r="J280" s="255"/>
      <c r="K280" s="255"/>
      <c r="L280" s="260"/>
      <c r="M280" s="261"/>
      <c r="N280" s="262"/>
      <c r="O280" s="262"/>
      <c r="P280" s="262"/>
      <c r="Q280" s="262"/>
      <c r="R280" s="262"/>
      <c r="S280" s="262"/>
      <c r="T280" s="263"/>
      <c r="AT280" s="264" t="s">
        <v>135</v>
      </c>
      <c r="AU280" s="264" t="s">
        <v>84</v>
      </c>
      <c r="AV280" s="13" t="s">
        <v>84</v>
      </c>
      <c r="AW280" s="13" t="s">
        <v>32</v>
      </c>
      <c r="AX280" s="13" t="s">
        <v>76</v>
      </c>
      <c r="AY280" s="264" t="s">
        <v>126</v>
      </c>
    </row>
    <row r="281" s="14" customFormat="1">
      <c r="B281" s="265"/>
      <c r="C281" s="266"/>
      <c r="D281" s="245" t="s">
        <v>135</v>
      </c>
      <c r="E281" s="267" t="s">
        <v>1</v>
      </c>
      <c r="F281" s="268" t="s">
        <v>138</v>
      </c>
      <c r="G281" s="266"/>
      <c r="H281" s="269">
        <v>105.619</v>
      </c>
      <c r="I281" s="270"/>
      <c r="J281" s="266"/>
      <c r="K281" s="266"/>
      <c r="L281" s="271"/>
      <c r="M281" s="272"/>
      <c r="N281" s="273"/>
      <c r="O281" s="273"/>
      <c r="P281" s="273"/>
      <c r="Q281" s="273"/>
      <c r="R281" s="273"/>
      <c r="S281" s="273"/>
      <c r="T281" s="274"/>
      <c r="AT281" s="275" t="s">
        <v>135</v>
      </c>
      <c r="AU281" s="275" t="s">
        <v>84</v>
      </c>
      <c r="AV281" s="14" t="s">
        <v>133</v>
      </c>
      <c r="AW281" s="14" t="s">
        <v>32</v>
      </c>
      <c r="AX281" s="14" t="s">
        <v>82</v>
      </c>
      <c r="AY281" s="275" t="s">
        <v>126</v>
      </c>
    </row>
    <row r="282" s="1" customFormat="1" ht="24" customHeight="1">
      <c r="B282" s="37"/>
      <c r="C282" s="230" t="s">
        <v>316</v>
      </c>
      <c r="D282" s="230" t="s">
        <v>128</v>
      </c>
      <c r="E282" s="231" t="s">
        <v>317</v>
      </c>
      <c r="F282" s="232" t="s">
        <v>318</v>
      </c>
      <c r="G282" s="233" t="s">
        <v>231</v>
      </c>
      <c r="H282" s="234">
        <v>222</v>
      </c>
      <c r="I282" s="235"/>
      <c r="J282" s="236">
        <f>ROUND(I282*H282,2)</f>
        <v>0</v>
      </c>
      <c r="K282" s="232" t="s">
        <v>132</v>
      </c>
      <c r="L282" s="42"/>
      <c r="M282" s="237" t="s">
        <v>1</v>
      </c>
      <c r="N282" s="238" t="s">
        <v>41</v>
      </c>
      <c r="O282" s="85"/>
      <c r="P282" s="239">
        <f>O282*H282</f>
        <v>0</v>
      </c>
      <c r="Q282" s="239">
        <v>0</v>
      </c>
      <c r="R282" s="239">
        <f>Q282*H282</f>
        <v>0</v>
      </c>
      <c r="S282" s="239">
        <v>0</v>
      </c>
      <c r="T282" s="240">
        <f>S282*H282</f>
        <v>0</v>
      </c>
      <c r="AR282" s="241" t="s">
        <v>133</v>
      </c>
      <c r="AT282" s="241" t="s">
        <v>128</v>
      </c>
      <c r="AU282" s="241" t="s">
        <v>84</v>
      </c>
      <c r="AY282" s="16" t="s">
        <v>126</v>
      </c>
      <c r="BE282" s="242">
        <f>IF(N282="základní",J282,0)</f>
        <v>0</v>
      </c>
      <c r="BF282" s="242">
        <f>IF(N282="snížená",J282,0)</f>
        <v>0</v>
      </c>
      <c r="BG282" s="242">
        <f>IF(N282="zákl. přenesená",J282,0)</f>
        <v>0</v>
      </c>
      <c r="BH282" s="242">
        <f>IF(N282="sníž. přenesená",J282,0)</f>
        <v>0</v>
      </c>
      <c r="BI282" s="242">
        <f>IF(N282="nulová",J282,0)</f>
        <v>0</v>
      </c>
      <c r="BJ282" s="16" t="s">
        <v>82</v>
      </c>
      <c r="BK282" s="242">
        <f>ROUND(I282*H282,2)</f>
        <v>0</v>
      </c>
      <c r="BL282" s="16" t="s">
        <v>133</v>
      </c>
      <c r="BM282" s="241" t="s">
        <v>319</v>
      </c>
    </row>
    <row r="283" s="12" customFormat="1">
      <c r="B283" s="243"/>
      <c r="C283" s="244"/>
      <c r="D283" s="245" t="s">
        <v>135</v>
      </c>
      <c r="E283" s="246" t="s">
        <v>1</v>
      </c>
      <c r="F283" s="247" t="s">
        <v>320</v>
      </c>
      <c r="G283" s="244"/>
      <c r="H283" s="246" t="s">
        <v>1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AT283" s="253" t="s">
        <v>135</v>
      </c>
      <c r="AU283" s="253" t="s">
        <v>84</v>
      </c>
      <c r="AV283" s="12" t="s">
        <v>82</v>
      </c>
      <c r="AW283" s="12" t="s">
        <v>32</v>
      </c>
      <c r="AX283" s="12" t="s">
        <v>76</v>
      </c>
      <c r="AY283" s="253" t="s">
        <v>126</v>
      </c>
    </row>
    <row r="284" s="13" customFormat="1">
      <c r="B284" s="254"/>
      <c r="C284" s="255"/>
      <c r="D284" s="245" t="s">
        <v>135</v>
      </c>
      <c r="E284" s="256" t="s">
        <v>1</v>
      </c>
      <c r="F284" s="257" t="s">
        <v>321</v>
      </c>
      <c r="G284" s="255"/>
      <c r="H284" s="258">
        <v>222</v>
      </c>
      <c r="I284" s="259"/>
      <c r="J284" s="255"/>
      <c r="K284" s="255"/>
      <c r="L284" s="260"/>
      <c r="M284" s="261"/>
      <c r="N284" s="262"/>
      <c r="O284" s="262"/>
      <c r="P284" s="262"/>
      <c r="Q284" s="262"/>
      <c r="R284" s="262"/>
      <c r="S284" s="262"/>
      <c r="T284" s="263"/>
      <c r="AT284" s="264" t="s">
        <v>135</v>
      </c>
      <c r="AU284" s="264" t="s">
        <v>84</v>
      </c>
      <c r="AV284" s="13" t="s">
        <v>84</v>
      </c>
      <c r="AW284" s="13" t="s">
        <v>32</v>
      </c>
      <c r="AX284" s="13" t="s">
        <v>76</v>
      </c>
      <c r="AY284" s="264" t="s">
        <v>126</v>
      </c>
    </row>
    <row r="285" s="14" customFormat="1">
      <c r="B285" s="265"/>
      <c r="C285" s="266"/>
      <c r="D285" s="245" t="s">
        <v>135</v>
      </c>
      <c r="E285" s="267" t="s">
        <v>1</v>
      </c>
      <c r="F285" s="268" t="s">
        <v>138</v>
      </c>
      <c r="G285" s="266"/>
      <c r="H285" s="269">
        <v>222</v>
      </c>
      <c r="I285" s="270"/>
      <c r="J285" s="266"/>
      <c r="K285" s="266"/>
      <c r="L285" s="271"/>
      <c r="M285" s="272"/>
      <c r="N285" s="273"/>
      <c r="O285" s="273"/>
      <c r="P285" s="273"/>
      <c r="Q285" s="273"/>
      <c r="R285" s="273"/>
      <c r="S285" s="273"/>
      <c r="T285" s="274"/>
      <c r="AT285" s="275" t="s">
        <v>135</v>
      </c>
      <c r="AU285" s="275" t="s">
        <v>84</v>
      </c>
      <c r="AV285" s="14" t="s">
        <v>133</v>
      </c>
      <c r="AW285" s="14" t="s">
        <v>32</v>
      </c>
      <c r="AX285" s="14" t="s">
        <v>82</v>
      </c>
      <c r="AY285" s="275" t="s">
        <v>126</v>
      </c>
    </row>
    <row r="286" s="1" customFormat="1" ht="24" customHeight="1">
      <c r="B286" s="37"/>
      <c r="C286" s="230" t="s">
        <v>322</v>
      </c>
      <c r="D286" s="230" t="s">
        <v>128</v>
      </c>
      <c r="E286" s="231" t="s">
        <v>317</v>
      </c>
      <c r="F286" s="232" t="s">
        <v>318</v>
      </c>
      <c r="G286" s="233" t="s">
        <v>231</v>
      </c>
      <c r="H286" s="234">
        <v>103.663</v>
      </c>
      <c r="I286" s="235"/>
      <c r="J286" s="236">
        <f>ROUND(I286*H286,2)</f>
        <v>0</v>
      </c>
      <c r="K286" s="232" t="s">
        <v>132</v>
      </c>
      <c r="L286" s="42"/>
      <c r="M286" s="237" t="s">
        <v>1</v>
      </c>
      <c r="N286" s="238" t="s">
        <v>41</v>
      </c>
      <c r="O286" s="85"/>
      <c r="P286" s="239">
        <f>O286*H286</f>
        <v>0</v>
      </c>
      <c r="Q286" s="239">
        <v>0</v>
      </c>
      <c r="R286" s="239">
        <f>Q286*H286</f>
        <v>0</v>
      </c>
      <c r="S286" s="239">
        <v>0</v>
      </c>
      <c r="T286" s="240">
        <f>S286*H286</f>
        <v>0</v>
      </c>
      <c r="AR286" s="241" t="s">
        <v>133</v>
      </c>
      <c r="AT286" s="241" t="s">
        <v>128</v>
      </c>
      <c r="AU286" s="241" t="s">
        <v>84</v>
      </c>
      <c r="AY286" s="16" t="s">
        <v>126</v>
      </c>
      <c r="BE286" s="242">
        <f>IF(N286="základní",J286,0)</f>
        <v>0</v>
      </c>
      <c r="BF286" s="242">
        <f>IF(N286="snížená",J286,0)</f>
        <v>0</v>
      </c>
      <c r="BG286" s="242">
        <f>IF(N286="zákl. přenesená",J286,0)</f>
        <v>0</v>
      </c>
      <c r="BH286" s="242">
        <f>IF(N286="sníž. přenesená",J286,0)</f>
        <v>0</v>
      </c>
      <c r="BI286" s="242">
        <f>IF(N286="nulová",J286,0)</f>
        <v>0</v>
      </c>
      <c r="BJ286" s="16" t="s">
        <v>82</v>
      </c>
      <c r="BK286" s="242">
        <f>ROUND(I286*H286,2)</f>
        <v>0</v>
      </c>
      <c r="BL286" s="16" t="s">
        <v>133</v>
      </c>
      <c r="BM286" s="241" t="s">
        <v>323</v>
      </c>
    </row>
    <row r="287" s="12" customFormat="1">
      <c r="B287" s="243"/>
      <c r="C287" s="244"/>
      <c r="D287" s="245" t="s">
        <v>135</v>
      </c>
      <c r="E287" s="246" t="s">
        <v>1</v>
      </c>
      <c r="F287" s="247" t="s">
        <v>295</v>
      </c>
      <c r="G287" s="244"/>
      <c r="H287" s="246" t="s">
        <v>1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AT287" s="253" t="s">
        <v>135</v>
      </c>
      <c r="AU287" s="253" t="s">
        <v>84</v>
      </c>
      <c r="AV287" s="12" t="s">
        <v>82</v>
      </c>
      <c r="AW287" s="12" t="s">
        <v>32</v>
      </c>
      <c r="AX287" s="12" t="s">
        <v>76</v>
      </c>
      <c r="AY287" s="253" t="s">
        <v>126</v>
      </c>
    </row>
    <row r="288" s="13" customFormat="1">
      <c r="B288" s="254"/>
      <c r="C288" s="255"/>
      <c r="D288" s="245" t="s">
        <v>135</v>
      </c>
      <c r="E288" s="256" t="s">
        <v>1</v>
      </c>
      <c r="F288" s="257" t="s">
        <v>324</v>
      </c>
      <c r="G288" s="255"/>
      <c r="H288" s="258">
        <v>103.663</v>
      </c>
      <c r="I288" s="259"/>
      <c r="J288" s="255"/>
      <c r="K288" s="255"/>
      <c r="L288" s="260"/>
      <c r="M288" s="261"/>
      <c r="N288" s="262"/>
      <c r="O288" s="262"/>
      <c r="P288" s="262"/>
      <c r="Q288" s="262"/>
      <c r="R288" s="262"/>
      <c r="S288" s="262"/>
      <c r="T288" s="263"/>
      <c r="AT288" s="264" t="s">
        <v>135</v>
      </c>
      <c r="AU288" s="264" t="s">
        <v>84</v>
      </c>
      <c r="AV288" s="13" t="s">
        <v>84</v>
      </c>
      <c r="AW288" s="13" t="s">
        <v>32</v>
      </c>
      <c r="AX288" s="13" t="s">
        <v>76</v>
      </c>
      <c r="AY288" s="264" t="s">
        <v>126</v>
      </c>
    </row>
    <row r="289" s="14" customFormat="1">
      <c r="B289" s="265"/>
      <c r="C289" s="266"/>
      <c r="D289" s="245" t="s">
        <v>135</v>
      </c>
      <c r="E289" s="267" t="s">
        <v>1</v>
      </c>
      <c r="F289" s="268" t="s">
        <v>138</v>
      </c>
      <c r="G289" s="266"/>
      <c r="H289" s="269">
        <v>103.663</v>
      </c>
      <c r="I289" s="270"/>
      <c r="J289" s="266"/>
      <c r="K289" s="266"/>
      <c r="L289" s="271"/>
      <c r="M289" s="272"/>
      <c r="N289" s="273"/>
      <c r="O289" s="273"/>
      <c r="P289" s="273"/>
      <c r="Q289" s="273"/>
      <c r="R289" s="273"/>
      <c r="S289" s="273"/>
      <c r="T289" s="274"/>
      <c r="AT289" s="275" t="s">
        <v>135</v>
      </c>
      <c r="AU289" s="275" t="s">
        <v>84</v>
      </c>
      <c r="AV289" s="14" t="s">
        <v>133</v>
      </c>
      <c r="AW289" s="14" t="s">
        <v>32</v>
      </c>
      <c r="AX289" s="14" t="s">
        <v>82</v>
      </c>
      <c r="AY289" s="275" t="s">
        <v>126</v>
      </c>
    </row>
    <row r="290" s="1" customFormat="1" ht="24" customHeight="1">
      <c r="B290" s="37"/>
      <c r="C290" s="230" t="s">
        <v>325</v>
      </c>
      <c r="D290" s="230" t="s">
        <v>128</v>
      </c>
      <c r="E290" s="231" t="s">
        <v>326</v>
      </c>
      <c r="F290" s="232" t="s">
        <v>327</v>
      </c>
      <c r="G290" s="233" t="s">
        <v>231</v>
      </c>
      <c r="H290" s="234">
        <v>141.292</v>
      </c>
      <c r="I290" s="235"/>
      <c r="J290" s="236">
        <f>ROUND(I290*H290,2)</f>
        <v>0</v>
      </c>
      <c r="K290" s="232" t="s">
        <v>132</v>
      </c>
      <c r="L290" s="42"/>
      <c r="M290" s="237" t="s">
        <v>1</v>
      </c>
      <c r="N290" s="238" t="s">
        <v>41</v>
      </c>
      <c r="O290" s="85"/>
      <c r="P290" s="239">
        <f>O290*H290</f>
        <v>0</v>
      </c>
      <c r="Q290" s="239">
        <v>0</v>
      </c>
      <c r="R290" s="239">
        <f>Q290*H290</f>
        <v>0</v>
      </c>
      <c r="S290" s="239">
        <v>0</v>
      </c>
      <c r="T290" s="240">
        <f>S290*H290</f>
        <v>0</v>
      </c>
      <c r="AR290" s="241" t="s">
        <v>133</v>
      </c>
      <c r="AT290" s="241" t="s">
        <v>128</v>
      </c>
      <c r="AU290" s="241" t="s">
        <v>84</v>
      </c>
      <c r="AY290" s="16" t="s">
        <v>126</v>
      </c>
      <c r="BE290" s="242">
        <f>IF(N290="základní",J290,0)</f>
        <v>0</v>
      </c>
      <c r="BF290" s="242">
        <f>IF(N290="snížená",J290,0)</f>
        <v>0</v>
      </c>
      <c r="BG290" s="242">
        <f>IF(N290="zákl. přenesená",J290,0)</f>
        <v>0</v>
      </c>
      <c r="BH290" s="242">
        <f>IF(N290="sníž. přenesená",J290,0)</f>
        <v>0</v>
      </c>
      <c r="BI290" s="242">
        <f>IF(N290="nulová",J290,0)</f>
        <v>0</v>
      </c>
      <c r="BJ290" s="16" t="s">
        <v>82</v>
      </c>
      <c r="BK290" s="242">
        <f>ROUND(I290*H290,2)</f>
        <v>0</v>
      </c>
      <c r="BL290" s="16" t="s">
        <v>133</v>
      </c>
      <c r="BM290" s="241" t="s">
        <v>328</v>
      </c>
    </row>
    <row r="291" s="12" customFormat="1">
      <c r="B291" s="243"/>
      <c r="C291" s="244"/>
      <c r="D291" s="245" t="s">
        <v>135</v>
      </c>
      <c r="E291" s="246" t="s">
        <v>1</v>
      </c>
      <c r="F291" s="247" t="s">
        <v>275</v>
      </c>
      <c r="G291" s="244"/>
      <c r="H291" s="246" t="s">
        <v>1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AT291" s="253" t="s">
        <v>135</v>
      </c>
      <c r="AU291" s="253" t="s">
        <v>84</v>
      </c>
      <c r="AV291" s="12" t="s">
        <v>82</v>
      </c>
      <c r="AW291" s="12" t="s">
        <v>32</v>
      </c>
      <c r="AX291" s="12" t="s">
        <v>76</v>
      </c>
      <c r="AY291" s="253" t="s">
        <v>126</v>
      </c>
    </row>
    <row r="292" s="13" customFormat="1">
      <c r="B292" s="254"/>
      <c r="C292" s="255"/>
      <c r="D292" s="245" t="s">
        <v>135</v>
      </c>
      <c r="E292" s="256" t="s">
        <v>1</v>
      </c>
      <c r="F292" s="257" t="s">
        <v>276</v>
      </c>
      <c r="G292" s="255"/>
      <c r="H292" s="258">
        <v>141.292</v>
      </c>
      <c r="I292" s="259"/>
      <c r="J292" s="255"/>
      <c r="K292" s="255"/>
      <c r="L292" s="260"/>
      <c r="M292" s="261"/>
      <c r="N292" s="262"/>
      <c r="O292" s="262"/>
      <c r="P292" s="262"/>
      <c r="Q292" s="262"/>
      <c r="R292" s="262"/>
      <c r="S292" s="262"/>
      <c r="T292" s="263"/>
      <c r="AT292" s="264" t="s">
        <v>135</v>
      </c>
      <c r="AU292" s="264" t="s">
        <v>84</v>
      </c>
      <c r="AV292" s="13" t="s">
        <v>84</v>
      </c>
      <c r="AW292" s="13" t="s">
        <v>32</v>
      </c>
      <c r="AX292" s="13" t="s">
        <v>76</v>
      </c>
      <c r="AY292" s="264" t="s">
        <v>126</v>
      </c>
    </row>
    <row r="293" s="14" customFormat="1">
      <c r="B293" s="265"/>
      <c r="C293" s="266"/>
      <c r="D293" s="245" t="s">
        <v>135</v>
      </c>
      <c r="E293" s="267" t="s">
        <v>1</v>
      </c>
      <c r="F293" s="268" t="s">
        <v>138</v>
      </c>
      <c r="G293" s="266"/>
      <c r="H293" s="269">
        <v>141.292</v>
      </c>
      <c r="I293" s="270"/>
      <c r="J293" s="266"/>
      <c r="K293" s="266"/>
      <c r="L293" s="271"/>
      <c r="M293" s="272"/>
      <c r="N293" s="273"/>
      <c r="O293" s="273"/>
      <c r="P293" s="273"/>
      <c r="Q293" s="273"/>
      <c r="R293" s="273"/>
      <c r="S293" s="273"/>
      <c r="T293" s="274"/>
      <c r="AT293" s="275" t="s">
        <v>135</v>
      </c>
      <c r="AU293" s="275" t="s">
        <v>84</v>
      </c>
      <c r="AV293" s="14" t="s">
        <v>133</v>
      </c>
      <c r="AW293" s="14" t="s">
        <v>32</v>
      </c>
      <c r="AX293" s="14" t="s">
        <v>82</v>
      </c>
      <c r="AY293" s="275" t="s">
        <v>126</v>
      </c>
    </row>
    <row r="294" s="1" customFormat="1" ht="24" customHeight="1">
      <c r="B294" s="37"/>
      <c r="C294" s="230" t="s">
        <v>329</v>
      </c>
      <c r="D294" s="230" t="s">
        <v>128</v>
      </c>
      <c r="E294" s="231" t="s">
        <v>330</v>
      </c>
      <c r="F294" s="232" t="s">
        <v>331</v>
      </c>
      <c r="G294" s="233" t="s">
        <v>231</v>
      </c>
      <c r="H294" s="234">
        <v>270.88999999999999</v>
      </c>
      <c r="I294" s="235"/>
      <c r="J294" s="236">
        <f>ROUND(I294*H294,2)</f>
        <v>0</v>
      </c>
      <c r="K294" s="232" t="s">
        <v>132</v>
      </c>
      <c r="L294" s="42"/>
      <c r="M294" s="237" t="s">
        <v>1</v>
      </c>
      <c r="N294" s="238" t="s">
        <v>41</v>
      </c>
      <c r="O294" s="85"/>
      <c r="P294" s="239">
        <f>O294*H294</f>
        <v>0</v>
      </c>
      <c r="Q294" s="239">
        <v>0</v>
      </c>
      <c r="R294" s="239">
        <f>Q294*H294</f>
        <v>0</v>
      </c>
      <c r="S294" s="239">
        <v>0</v>
      </c>
      <c r="T294" s="240">
        <f>S294*H294</f>
        <v>0</v>
      </c>
      <c r="AR294" s="241" t="s">
        <v>133</v>
      </c>
      <c r="AT294" s="241" t="s">
        <v>128</v>
      </c>
      <c r="AU294" s="241" t="s">
        <v>84</v>
      </c>
      <c r="AY294" s="16" t="s">
        <v>126</v>
      </c>
      <c r="BE294" s="242">
        <f>IF(N294="základní",J294,0)</f>
        <v>0</v>
      </c>
      <c r="BF294" s="242">
        <f>IF(N294="snížená",J294,0)</f>
        <v>0</v>
      </c>
      <c r="BG294" s="242">
        <f>IF(N294="zákl. přenesená",J294,0)</f>
        <v>0</v>
      </c>
      <c r="BH294" s="242">
        <f>IF(N294="sníž. přenesená",J294,0)</f>
        <v>0</v>
      </c>
      <c r="BI294" s="242">
        <f>IF(N294="nulová",J294,0)</f>
        <v>0</v>
      </c>
      <c r="BJ294" s="16" t="s">
        <v>82</v>
      </c>
      <c r="BK294" s="242">
        <f>ROUND(I294*H294,2)</f>
        <v>0</v>
      </c>
      <c r="BL294" s="16" t="s">
        <v>133</v>
      </c>
      <c r="BM294" s="241" t="s">
        <v>332</v>
      </c>
    </row>
    <row r="295" s="12" customFormat="1">
      <c r="B295" s="243"/>
      <c r="C295" s="244"/>
      <c r="D295" s="245" t="s">
        <v>135</v>
      </c>
      <c r="E295" s="246" t="s">
        <v>1</v>
      </c>
      <c r="F295" s="247" t="s">
        <v>333</v>
      </c>
      <c r="G295" s="244"/>
      <c r="H295" s="246" t="s">
        <v>1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AT295" s="253" t="s">
        <v>135</v>
      </c>
      <c r="AU295" s="253" t="s">
        <v>84</v>
      </c>
      <c r="AV295" s="12" t="s">
        <v>82</v>
      </c>
      <c r="AW295" s="12" t="s">
        <v>32</v>
      </c>
      <c r="AX295" s="12" t="s">
        <v>76</v>
      </c>
      <c r="AY295" s="253" t="s">
        <v>126</v>
      </c>
    </row>
    <row r="296" s="13" customFormat="1">
      <c r="B296" s="254"/>
      <c r="C296" s="255"/>
      <c r="D296" s="245" t="s">
        <v>135</v>
      </c>
      <c r="E296" s="256" t="s">
        <v>1</v>
      </c>
      <c r="F296" s="257" t="s">
        <v>334</v>
      </c>
      <c r="G296" s="255"/>
      <c r="H296" s="258">
        <v>270.88999999999999</v>
      </c>
      <c r="I296" s="259"/>
      <c r="J296" s="255"/>
      <c r="K296" s="255"/>
      <c r="L296" s="260"/>
      <c r="M296" s="261"/>
      <c r="N296" s="262"/>
      <c r="O296" s="262"/>
      <c r="P296" s="262"/>
      <c r="Q296" s="262"/>
      <c r="R296" s="262"/>
      <c r="S296" s="262"/>
      <c r="T296" s="263"/>
      <c r="AT296" s="264" t="s">
        <v>135</v>
      </c>
      <c r="AU296" s="264" t="s">
        <v>84</v>
      </c>
      <c r="AV296" s="13" t="s">
        <v>84</v>
      </c>
      <c r="AW296" s="13" t="s">
        <v>32</v>
      </c>
      <c r="AX296" s="13" t="s">
        <v>76</v>
      </c>
      <c r="AY296" s="264" t="s">
        <v>126</v>
      </c>
    </row>
    <row r="297" s="14" customFormat="1">
      <c r="B297" s="265"/>
      <c r="C297" s="266"/>
      <c r="D297" s="245" t="s">
        <v>135</v>
      </c>
      <c r="E297" s="267" t="s">
        <v>1</v>
      </c>
      <c r="F297" s="268" t="s">
        <v>138</v>
      </c>
      <c r="G297" s="266"/>
      <c r="H297" s="269">
        <v>270.88999999999999</v>
      </c>
      <c r="I297" s="270"/>
      <c r="J297" s="266"/>
      <c r="K297" s="266"/>
      <c r="L297" s="271"/>
      <c r="M297" s="272"/>
      <c r="N297" s="273"/>
      <c r="O297" s="273"/>
      <c r="P297" s="273"/>
      <c r="Q297" s="273"/>
      <c r="R297" s="273"/>
      <c r="S297" s="273"/>
      <c r="T297" s="274"/>
      <c r="AT297" s="275" t="s">
        <v>135</v>
      </c>
      <c r="AU297" s="275" t="s">
        <v>84</v>
      </c>
      <c r="AV297" s="14" t="s">
        <v>133</v>
      </c>
      <c r="AW297" s="14" t="s">
        <v>32</v>
      </c>
      <c r="AX297" s="14" t="s">
        <v>82</v>
      </c>
      <c r="AY297" s="275" t="s">
        <v>126</v>
      </c>
    </row>
    <row r="298" s="11" customFormat="1" ht="22.8" customHeight="1">
      <c r="B298" s="214"/>
      <c r="C298" s="215"/>
      <c r="D298" s="216" t="s">
        <v>75</v>
      </c>
      <c r="E298" s="228" t="s">
        <v>335</v>
      </c>
      <c r="F298" s="228" t="s">
        <v>336</v>
      </c>
      <c r="G298" s="215"/>
      <c r="H298" s="215"/>
      <c r="I298" s="218"/>
      <c r="J298" s="229">
        <f>BK298</f>
        <v>0</v>
      </c>
      <c r="K298" s="215"/>
      <c r="L298" s="220"/>
      <c r="M298" s="221"/>
      <c r="N298" s="222"/>
      <c r="O298" s="222"/>
      <c r="P298" s="223">
        <f>SUM(P299:P300)</f>
        <v>0</v>
      </c>
      <c r="Q298" s="222"/>
      <c r="R298" s="223">
        <f>SUM(R299:R300)</f>
        <v>0</v>
      </c>
      <c r="S298" s="222"/>
      <c r="T298" s="224">
        <f>SUM(T299:T300)</f>
        <v>0</v>
      </c>
      <c r="AR298" s="225" t="s">
        <v>82</v>
      </c>
      <c r="AT298" s="226" t="s">
        <v>75</v>
      </c>
      <c r="AU298" s="226" t="s">
        <v>82</v>
      </c>
      <c r="AY298" s="225" t="s">
        <v>126</v>
      </c>
      <c r="BK298" s="227">
        <f>SUM(BK299:BK300)</f>
        <v>0</v>
      </c>
    </row>
    <row r="299" s="1" customFormat="1" ht="24" customHeight="1">
      <c r="B299" s="37"/>
      <c r="C299" s="230" t="s">
        <v>337</v>
      </c>
      <c r="D299" s="230" t="s">
        <v>128</v>
      </c>
      <c r="E299" s="231" t="s">
        <v>338</v>
      </c>
      <c r="F299" s="232" t="s">
        <v>339</v>
      </c>
      <c r="G299" s="233" t="s">
        <v>231</v>
      </c>
      <c r="H299" s="234">
        <v>0.001</v>
      </c>
      <c r="I299" s="235"/>
      <c r="J299" s="236">
        <f>ROUND(I299*H299,2)</f>
        <v>0</v>
      </c>
      <c r="K299" s="232" t="s">
        <v>132</v>
      </c>
      <c r="L299" s="42"/>
      <c r="M299" s="237" t="s">
        <v>1</v>
      </c>
      <c r="N299" s="238" t="s">
        <v>41</v>
      </c>
      <c r="O299" s="85"/>
      <c r="P299" s="239">
        <f>O299*H299</f>
        <v>0</v>
      </c>
      <c r="Q299" s="239">
        <v>0</v>
      </c>
      <c r="R299" s="239">
        <f>Q299*H299</f>
        <v>0</v>
      </c>
      <c r="S299" s="239">
        <v>0</v>
      </c>
      <c r="T299" s="240">
        <f>S299*H299</f>
        <v>0</v>
      </c>
      <c r="AR299" s="241" t="s">
        <v>133</v>
      </c>
      <c r="AT299" s="241" t="s">
        <v>128</v>
      </c>
      <c r="AU299" s="241" t="s">
        <v>84</v>
      </c>
      <c r="AY299" s="16" t="s">
        <v>126</v>
      </c>
      <c r="BE299" s="242">
        <f>IF(N299="základní",J299,0)</f>
        <v>0</v>
      </c>
      <c r="BF299" s="242">
        <f>IF(N299="snížená",J299,0)</f>
        <v>0</v>
      </c>
      <c r="BG299" s="242">
        <f>IF(N299="zákl. přenesená",J299,0)</f>
        <v>0</v>
      </c>
      <c r="BH299" s="242">
        <f>IF(N299="sníž. přenesená",J299,0)</f>
        <v>0</v>
      </c>
      <c r="BI299" s="242">
        <f>IF(N299="nulová",J299,0)</f>
        <v>0</v>
      </c>
      <c r="BJ299" s="16" t="s">
        <v>82</v>
      </c>
      <c r="BK299" s="242">
        <f>ROUND(I299*H299,2)</f>
        <v>0</v>
      </c>
      <c r="BL299" s="16" t="s">
        <v>133</v>
      </c>
      <c r="BM299" s="241" t="s">
        <v>340</v>
      </c>
    </row>
    <row r="300" s="1" customFormat="1" ht="24" customHeight="1">
      <c r="B300" s="37"/>
      <c r="C300" s="230" t="s">
        <v>341</v>
      </c>
      <c r="D300" s="230" t="s">
        <v>128</v>
      </c>
      <c r="E300" s="231" t="s">
        <v>342</v>
      </c>
      <c r="F300" s="232" t="s">
        <v>343</v>
      </c>
      <c r="G300" s="233" t="s">
        <v>231</v>
      </c>
      <c r="H300" s="234">
        <v>0.001</v>
      </c>
      <c r="I300" s="235"/>
      <c r="J300" s="236">
        <f>ROUND(I300*H300,2)</f>
        <v>0</v>
      </c>
      <c r="K300" s="232" t="s">
        <v>132</v>
      </c>
      <c r="L300" s="42"/>
      <c r="M300" s="276" t="s">
        <v>1</v>
      </c>
      <c r="N300" s="277" t="s">
        <v>41</v>
      </c>
      <c r="O300" s="278"/>
      <c r="P300" s="279">
        <f>O300*H300</f>
        <v>0</v>
      </c>
      <c r="Q300" s="279">
        <v>0</v>
      </c>
      <c r="R300" s="279">
        <f>Q300*H300</f>
        <v>0</v>
      </c>
      <c r="S300" s="279">
        <v>0</v>
      </c>
      <c r="T300" s="280">
        <f>S300*H300</f>
        <v>0</v>
      </c>
      <c r="AR300" s="241" t="s">
        <v>133</v>
      </c>
      <c r="AT300" s="241" t="s">
        <v>128</v>
      </c>
      <c r="AU300" s="241" t="s">
        <v>84</v>
      </c>
      <c r="AY300" s="16" t="s">
        <v>126</v>
      </c>
      <c r="BE300" s="242">
        <f>IF(N300="základní",J300,0)</f>
        <v>0</v>
      </c>
      <c r="BF300" s="242">
        <f>IF(N300="snížená",J300,0)</f>
        <v>0</v>
      </c>
      <c r="BG300" s="242">
        <f>IF(N300="zákl. přenesená",J300,0)</f>
        <v>0</v>
      </c>
      <c r="BH300" s="242">
        <f>IF(N300="sníž. přenesená",J300,0)</f>
        <v>0</v>
      </c>
      <c r="BI300" s="242">
        <f>IF(N300="nulová",J300,0)</f>
        <v>0</v>
      </c>
      <c r="BJ300" s="16" t="s">
        <v>82</v>
      </c>
      <c r="BK300" s="242">
        <f>ROUND(I300*H300,2)</f>
        <v>0</v>
      </c>
      <c r="BL300" s="16" t="s">
        <v>133</v>
      </c>
      <c r="BM300" s="241" t="s">
        <v>344</v>
      </c>
    </row>
    <row r="301" s="1" customFormat="1" ht="6.96" customHeight="1">
      <c r="B301" s="60"/>
      <c r="C301" s="61"/>
      <c r="D301" s="61"/>
      <c r="E301" s="61"/>
      <c r="F301" s="61"/>
      <c r="G301" s="61"/>
      <c r="H301" s="61"/>
      <c r="I301" s="181"/>
      <c r="J301" s="61"/>
      <c r="K301" s="61"/>
      <c r="L301" s="42"/>
    </row>
  </sheetData>
  <sheetProtection sheet="1" autoFilter="0" formatColumns="0" formatRows="0" objects="1" scenarios="1" spinCount="100000" saltValue="GiSBZ/g4VbLzUkFh/CM1onSimByIp2xp7qSihev82dcUE12SP7rvZSXNIzwI0OzNYGXjMITdm2yTLGuFklLP1g==" hashValue="rg8L/2ThfCv8DuAtOd2jFYxNgUYUkX2TBkl+5Ja1Cb/UZi7PpQp9+YVwxS/ZmUNU6e6pMO7fSTxFymSHOt6UQg==" algorithmName="SHA-512" password="CC35"/>
  <autoFilter ref="C124:K30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92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84</v>
      </c>
    </row>
    <row r="4" ht="24.96" customHeight="1">
      <c r="B4" s="19"/>
      <c r="D4" s="144" t="s">
        <v>96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Rychnov nad Kněžnou - Parkoviště u zimního stadionu</v>
      </c>
      <c r="F7" s="146"/>
      <c r="G7" s="146"/>
      <c r="H7" s="146"/>
      <c r="L7" s="19"/>
    </row>
    <row r="8" ht="12" customHeight="1">
      <c r="B8" s="19"/>
      <c r="D8" s="146" t="s">
        <v>97</v>
      </c>
      <c r="L8" s="19"/>
    </row>
    <row r="9" s="1" customFormat="1" ht="16.5" customHeight="1">
      <c r="B9" s="42"/>
      <c r="E9" s="147" t="s">
        <v>98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99</v>
      </c>
      <c r="I10" s="148"/>
      <c r="L10" s="42"/>
    </row>
    <row r="11" s="1" customFormat="1" ht="36.96" customHeight="1">
      <c r="B11" s="42"/>
      <c r="E11" s="149" t="s">
        <v>345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</v>
      </c>
      <c r="I13" s="150" t="s">
        <v>19</v>
      </c>
      <c r="J13" s="135" t="s">
        <v>1</v>
      </c>
      <c r="L13" s="42"/>
    </row>
    <row r="14" s="1" customFormat="1" ht="12" customHeight="1">
      <c r="B14" s="42"/>
      <c r="D14" s="146" t="s">
        <v>20</v>
      </c>
      <c r="F14" s="135" t="s">
        <v>21</v>
      </c>
      <c r="I14" s="150" t="s">
        <v>22</v>
      </c>
      <c r="J14" s="151" t="str">
        <f>'Rekapitulace stavby'!AN8</f>
        <v>13. 9. 2019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24</v>
      </c>
      <c r="I16" s="150" t="s">
        <v>25</v>
      </c>
      <c r="J16" s="135" t="str">
        <f>IF('Rekapitulace stavby'!AN10="","",'Rekapitulace stavby'!AN10)</f>
        <v/>
      </c>
      <c r="L16" s="42"/>
    </row>
    <row r="17" s="1" customFormat="1" ht="18" customHeight="1">
      <c r="B17" s="42"/>
      <c r="E17" s="135" t="str">
        <f>IF('Rekapitulace stavby'!E11="","",'Rekapitulace stavby'!E11)</f>
        <v xml:space="preserve"> </v>
      </c>
      <c r="I17" s="150" t="s">
        <v>27</v>
      </c>
      <c r="J17" s="135" t="str">
        <f>IF('Rekapitulace stavby'!AN11="","",'Rekapitulace stavby'!AN11)</f>
        <v/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28</v>
      </c>
      <c r="I19" s="150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30</v>
      </c>
      <c r="I22" s="150" t="s">
        <v>25</v>
      </c>
      <c r="J22" s="135" t="s">
        <v>1</v>
      </c>
      <c r="L22" s="42"/>
    </row>
    <row r="23" s="1" customFormat="1" ht="18" customHeight="1">
      <c r="B23" s="42"/>
      <c r="E23" s="135" t="s">
        <v>31</v>
      </c>
      <c r="I23" s="150" t="s">
        <v>27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33</v>
      </c>
      <c r="I25" s="150" t="s">
        <v>25</v>
      </c>
      <c r="J25" s="135" t="s">
        <v>1</v>
      </c>
      <c r="L25" s="42"/>
    </row>
    <row r="26" s="1" customFormat="1" ht="18" customHeight="1">
      <c r="B26" s="42"/>
      <c r="E26" s="135" t="s">
        <v>34</v>
      </c>
      <c r="I26" s="150" t="s">
        <v>27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35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36</v>
      </c>
      <c r="I32" s="148"/>
      <c r="J32" s="157">
        <f>ROUND(J128,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38</v>
      </c>
      <c r="I34" s="159" t="s">
        <v>37</v>
      </c>
      <c r="J34" s="158" t="s">
        <v>39</v>
      </c>
      <c r="L34" s="42"/>
    </row>
    <row r="35" s="1" customFormat="1" ht="14.4" customHeight="1">
      <c r="B35" s="42"/>
      <c r="D35" s="160" t="s">
        <v>40</v>
      </c>
      <c r="E35" s="146" t="s">
        <v>41</v>
      </c>
      <c r="F35" s="161">
        <f>ROUND((SUM(BE128:BE741)),  2)</f>
        <v>0</v>
      </c>
      <c r="I35" s="162">
        <v>0.20999999999999999</v>
      </c>
      <c r="J35" s="161">
        <f>ROUND(((SUM(BE128:BE741))*I35),  2)</f>
        <v>0</v>
      </c>
      <c r="L35" s="42"/>
    </row>
    <row r="36" s="1" customFormat="1" ht="14.4" customHeight="1">
      <c r="B36" s="42"/>
      <c r="E36" s="146" t="s">
        <v>42</v>
      </c>
      <c r="F36" s="161">
        <f>ROUND((SUM(BF128:BF741)),  2)</f>
        <v>0</v>
      </c>
      <c r="I36" s="162">
        <v>0.14999999999999999</v>
      </c>
      <c r="J36" s="161">
        <f>ROUND(((SUM(BF128:BF741))*I36),  2)</f>
        <v>0</v>
      </c>
      <c r="L36" s="42"/>
    </row>
    <row r="37" hidden="1" s="1" customFormat="1" ht="14.4" customHeight="1">
      <c r="B37" s="42"/>
      <c r="E37" s="146" t="s">
        <v>43</v>
      </c>
      <c r="F37" s="161">
        <f>ROUND((SUM(BG128:BG741)),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44</v>
      </c>
      <c r="F38" s="161">
        <f>ROUND((SUM(BH128:BH741)),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45</v>
      </c>
      <c r="F39" s="161">
        <f>ROUND((SUM(BI128:BI741)),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101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Rychnov nad Kněžnou - Parkoviště u zimního stadionu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97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98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99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b - návrh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F14</f>
        <v>Rychnov nad Kněžnou</v>
      </c>
      <c r="G91" s="38"/>
      <c r="H91" s="38"/>
      <c r="I91" s="150" t="s">
        <v>22</v>
      </c>
      <c r="J91" s="73" t="str">
        <f>IF(J14="","",J14)</f>
        <v>13. 9. 2019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27.9" customHeight="1">
      <c r="B93" s="37"/>
      <c r="C93" s="31" t="s">
        <v>24</v>
      </c>
      <c r="D93" s="38"/>
      <c r="E93" s="38"/>
      <c r="F93" s="26" t="str">
        <f>E17</f>
        <v xml:space="preserve"> </v>
      </c>
      <c r="G93" s="38"/>
      <c r="H93" s="38"/>
      <c r="I93" s="150" t="s">
        <v>30</v>
      </c>
      <c r="J93" s="35" t="str">
        <f>E23</f>
        <v xml:space="preserve">VIAPROJEKT s.r.o  HK</v>
      </c>
      <c r="K93" s="38"/>
      <c r="L93" s="42"/>
    </row>
    <row r="94" s="1" customFormat="1" ht="15.15" customHeight="1">
      <c r="B94" s="37"/>
      <c r="C94" s="31" t="s">
        <v>28</v>
      </c>
      <c r="D94" s="38"/>
      <c r="E94" s="38"/>
      <c r="F94" s="26" t="str">
        <f>IF(E20="","",E20)</f>
        <v>Vyplň údaj</v>
      </c>
      <c r="G94" s="38"/>
      <c r="H94" s="38"/>
      <c r="I94" s="150" t="s">
        <v>33</v>
      </c>
      <c r="J94" s="35" t="str">
        <f>E26</f>
        <v>B.Burešová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102</v>
      </c>
      <c r="D96" s="187"/>
      <c r="E96" s="187"/>
      <c r="F96" s="187"/>
      <c r="G96" s="187"/>
      <c r="H96" s="187"/>
      <c r="I96" s="188"/>
      <c r="J96" s="189" t="s">
        <v>103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104</v>
      </c>
      <c r="D98" s="38"/>
      <c r="E98" s="38"/>
      <c r="F98" s="38"/>
      <c r="G98" s="38"/>
      <c r="H98" s="38"/>
      <c r="I98" s="148"/>
      <c r="J98" s="104">
        <f>J128</f>
        <v>0</v>
      </c>
      <c r="K98" s="38"/>
      <c r="L98" s="42"/>
      <c r="AU98" s="16" t="s">
        <v>105</v>
      </c>
    </row>
    <row r="99" s="8" customFormat="1" ht="24.96" customHeight="1">
      <c r="B99" s="191"/>
      <c r="C99" s="192"/>
      <c r="D99" s="193" t="s">
        <v>106</v>
      </c>
      <c r="E99" s="194"/>
      <c r="F99" s="194"/>
      <c r="G99" s="194"/>
      <c r="H99" s="194"/>
      <c r="I99" s="195"/>
      <c r="J99" s="196">
        <f>J129</f>
        <v>0</v>
      </c>
      <c r="K99" s="192"/>
      <c r="L99" s="197"/>
    </row>
    <row r="100" s="9" customFormat="1" ht="19.92" customHeight="1">
      <c r="B100" s="198"/>
      <c r="C100" s="127"/>
      <c r="D100" s="199" t="s">
        <v>107</v>
      </c>
      <c r="E100" s="200"/>
      <c r="F100" s="200"/>
      <c r="G100" s="200"/>
      <c r="H100" s="200"/>
      <c r="I100" s="201"/>
      <c r="J100" s="202">
        <f>J130</f>
        <v>0</v>
      </c>
      <c r="K100" s="127"/>
      <c r="L100" s="203"/>
    </row>
    <row r="101" s="9" customFormat="1" ht="19.92" customHeight="1">
      <c r="B101" s="198"/>
      <c r="C101" s="127"/>
      <c r="D101" s="199" t="s">
        <v>346</v>
      </c>
      <c r="E101" s="200"/>
      <c r="F101" s="200"/>
      <c r="G101" s="200"/>
      <c r="H101" s="200"/>
      <c r="I101" s="201"/>
      <c r="J101" s="202">
        <f>J311</f>
        <v>0</v>
      </c>
      <c r="K101" s="127"/>
      <c r="L101" s="203"/>
    </row>
    <row r="102" s="9" customFormat="1" ht="19.92" customHeight="1">
      <c r="B102" s="198"/>
      <c r="C102" s="127"/>
      <c r="D102" s="199" t="s">
        <v>347</v>
      </c>
      <c r="E102" s="200"/>
      <c r="F102" s="200"/>
      <c r="G102" s="200"/>
      <c r="H102" s="200"/>
      <c r="I102" s="201"/>
      <c r="J102" s="202">
        <f>J320</f>
        <v>0</v>
      </c>
      <c r="K102" s="127"/>
      <c r="L102" s="203"/>
    </row>
    <row r="103" s="9" customFormat="1" ht="19.92" customHeight="1">
      <c r="B103" s="198"/>
      <c r="C103" s="127"/>
      <c r="D103" s="199" t="s">
        <v>348</v>
      </c>
      <c r="E103" s="200"/>
      <c r="F103" s="200"/>
      <c r="G103" s="200"/>
      <c r="H103" s="200"/>
      <c r="I103" s="201"/>
      <c r="J103" s="202">
        <f>J385</f>
        <v>0</v>
      </c>
      <c r="K103" s="127"/>
      <c r="L103" s="203"/>
    </row>
    <row r="104" s="9" customFormat="1" ht="19.92" customHeight="1">
      <c r="B104" s="198"/>
      <c r="C104" s="127"/>
      <c r="D104" s="199" t="s">
        <v>349</v>
      </c>
      <c r="E104" s="200"/>
      <c r="F104" s="200"/>
      <c r="G104" s="200"/>
      <c r="H104" s="200"/>
      <c r="I104" s="201"/>
      <c r="J104" s="202">
        <f>J586</f>
        <v>0</v>
      </c>
      <c r="K104" s="127"/>
      <c r="L104" s="203"/>
    </row>
    <row r="105" s="9" customFormat="1" ht="19.92" customHeight="1">
      <c r="B105" s="198"/>
      <c r="C105" s="127"/>
      <c r="D105" s="199" t="s">
        <v>108</v>
      </c>
      <c r="E105" s="200"/>
      <c r="F105" s="200"/>
      <c r="G105" s="200"/>
      <c r="H105" s="200"/>
      <c r="I105" s="201"/>
      <c r="J105" s="202">
        <f>J594</f>
        <v>0</v>
      </c>
      <c r="K105" s="127"/>
      <c r="L105" s="203"/>
    </row>
    <row r="106" s="9" customFormat="1" ht="19.92" customHeight="1">
      <c r="B106" s="198"/>
      <c r="C106" s="127"/>
      <c r="D106" s="199" t="s">
        <v>110</v>
      </c>
      <c r="E106" s="200"/>
      <c r="F106" s="200"/>
      <c r="G106" s="200"/>
      <c r="H106" s="200"/>
      <c r="I106" s="201"/>
      <c r="J106" s="202">
        <f>J739</f>
        <v>0</v>
      </c>
      <c r="K106" s="127"/>
      <c r="L106" s="203"/>
    </row>
    <row r="107" s="1" customFormat="1" ht="21.84" customHeight="1">
      <c r="B107" s="37"/>
      <c r="C107" s="38"/>
      <c r="D107" s="38"/>
      <c r="E107" s="38"/>
      <c r="F107" s="38"/>
      <c r="G107" s="38"/>
      <c r="H107" s="38"/>
      <c r="I107" s="148"/>
      <c r="J107" s="38"/>
      <c r="K107" s="38"/>
      <c r="L107" s="42"/>
    </row>
    <row r="108" s="1" customFormat="1" ht="6.96" customHeight="1">
      <c r="B108" s="60"/>
      <c r="C108" s="61"/>
      <c r="D108" s="61"/>
      <c r="E108" s="61"/>
      <c r="F108" s="61"/>
      <c r="G108" s="61"/>
      <c r="H108" s="61"/>
      <c r="I108" s="181"/>
      <c r="J108" s="61"/>
      <c r="K108" s="61"/>
      <c r="L108" s="42"/>
    </row>
    <row r="112" s="1" customFormat="1" ht="6.96" customHeight="1">
      <c r="B112" s="62"/>
      <c r="C112" s="63"/>
      <c r="D112" s="63"/>
      <c r="E112" s="63"/>
      <c r="F112" s="63"/>
      <c r="G112" s="63"/>
      <c r="H112" s="63"/>
      <c r="I112" s="184"/>
      <c r="J112" s="63"/>
      <c r="K112" s="63"/>
      <c r="L112" s="42"/>
    </row>
    <row r="113" s="1" customFormat="1" ht="24.96" customHeight="1">
      <c r="B113" s="37"/>
      <c r="C113" s="22" t="s">
        <v>111</v>
      </c>
      <c r="D113" s="38"/>
      <c r="E113" s="38"/>
      <c r="F113" s="38"/>
      <c r="G113" s="38"/>
      <c r="H113" s="38"/>
      <c r="I113" s="148"/>
      <c r="J113" s="38"/>
      <c r="K113" s="38"/>
      <c r="L113" s="42"/>
    </row>
    <row r="114" s="1" customFormat="1" ht="6.96" customHeight="1">
      <c r="B114" s="37"/>
      <c r="C114" s="38"/>
      <c r="D114" s="38"/>
      <c r="E114" s="38"/>
      <c r="F114" s="38"/>
      <c r="G114" s="38"/>
      <c r="H114" s="38"/>
      <c r="I114" s="148"/>
      <c r="J114" s="38"/>
      <c r="K114" s="38"/>
      <c r="L114" s="42"/>
    </row>
    <row r="115" s="1" customFormat="1" ht="12" customHeight="1">
      <c r="B115" s="37"/>
      <c r="C115" s="31" t="s">
        <v>16</v>
      </c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6.5" customHeight="1">
      <c r="B116" s="37"/>
      <c r="C116" s="38"/>
      <c r="D116" s="38"/>
      <c r="E116" s="185" t="str">
        <f>E7</f>
        <v>Rychnov nad Kněžnou - Parkoviště u zimního stadionu</v>
      </c>
      <c r="F116" s="31"/>
      <c r="G116" s="31"/>
      <c r="H116" s="31"/>
      <c r="I116" s="148"/>
      <c r="J116" s="38"/>
      <c r="K116" s="38"/>
      <c r="L116" s="42"/>
    </row>
    <row r="117" ht="12" customHeight="1">
      <c r="B117" s="20"/>
      <c r="C117" s="31" t="s">
        <v>97</v>
      </c>
      <c r="D117" s="21"/>
      <c r="E117" s="21"/>
      <c r="F117" s="21"/>
      <c r="G117" s="21"/>
      <c r="H117" s="21"/>
      <c r="I117" s="140"/>
      <c r="J117" s="21"/>
      <c r="K117" s="21"/>
      <c r="L117" s="19"/>
    </row>
    <row r="118" s="1" customFormat="1" ht="16.5" customHeight="1">
      <c r="B118" s="37"/>
      <c r="C118" s="38"/>
      <c r="D118" s="38"/>
      <c r="E118" s="185" t="s">
        <v>98</v>
      </c>
      <c r="F118" s="38"/>
      <c r="G118" s="38"/>
      <c r="H118" s="38"/>
      <c r="I118" s="148"/>
      <c r="J118" s="38"/>
      <c r="K118" s="38"/>
      <c r="L118" s="42"/>
    </row>
    <row r="119" s="1" customFormat="1" ht="12" customHeight="1">
      <c r="B119" s="37"/>
      <c r="C119" s="31" t="s">
        <v>99</v>
      </c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16.5" customHeight="1">
      <c r="B120" s="37"/>
      <c r="C120" s="38"/>
      <c r="D120" s="38"/>
      <c r="E120" s="70" t="str">
        <f>E11</f>
        <v>b - návrh</v>
      </c>
      <c r="F120" s="38"/>
      <c r="G120" s="38"/>
      <c r="H120" s="38"/>
      <c r="I120" s="148"/>
      <c r="J120" s="38"/>
      <c r="K120" s="38"/>
      <c r="L120" s="42"/>
    </row>
    <row r="121" s="1" customFormat="1" ht="6.96" customHeight="1">
      <c r="B121" s="37"/>
      <c r="C121" s="38"/>
      <c r="D121" s="38"/>
      <c r="E121" s="38"/>
      <c r="F121" s="38"/>
      <c r="G121" s="38"/>
      <c r="H121" s="38"/>
      <c r="I121" s="148"/>
      <c r="J121" s="38"/>
      <c r="K121" s="38"/>
      <c r="L121" s="42"/>
    </row>
    <row r="122" s="1" customFormat="1" ht="12" customHeight="1">
      <c r="B122" s="37"/>
      <c r="C122" s="31" t="s">
        <v>20</v>
      </c>
      <c r="D122" s="38"/>
      <c r="E122" s="38"/>
      <c r="F122" s="26" t="str">
        <f>F14</f>
        <v>Rychnov nad Kněžnou</v>
      </c>
      <c r="G122" s="38"/>
      <c r="H122" s="38"/>
      <c r="I122" s="150" t="s">
        <v>22</v>
      </c>
      <c r="J122" s="73" t="str">
        <f>IF(J14="","",J14)</f>
        <v>13. 9. 2019</v>
      </c>
      <c r="K122" s="38"/>
      <c r="L122" s="42"/>
    </row>
    <row r="123" s="1" customFormat="1" ht="6.96" customHeight="1">
      <c r="B123" s="37"/>
      <c r="C123" s="38"/>
      <c r="D123" s="38"/>
      <c r="E123" s="38"/>
      <c r="F123" s="38"/>
      <c r="G123" s="38"/>
      <c r="H123" s="38"/>
      <c r="I123" s="148"/>
      <c r="J123" s="38"/>
      <c r="K123" s="38"/>
      <c r="L123" s="42"/>
    </row>
    <row r="124" s="1" customFormat="1" ht="27.9" customHeight="1">
      <c r="B124" s="37"/>
      <c r="C124" s="31" t="s">
        <v>24</v>
      </c>
      <c r="D124" s="38"/>
      <c r="E124" s="38"/>
      <c r="F124" s="26" t="str">
        <f>E17</f>
        <v xml:space="preserve"> </v>
      </c>
      <c r="G124" s="38"/>
      <c r="H124" s="38"/>
      <c r="I124" s="150" t="s">
        <v>30</v>
      </c>
      <c r="J124" s="35" t="str">
        <f>E23</f>
        <v xml:space="preserve">VIAPROJEKT s.r.o  HK</v>
      </c>
      <c r="K124" s="38"/>
      <c r="L124" s="42"/>
    </row>
    <row r="125" s="1" customFormat="1" ht="15.15" customHeight="1">
      <c r="B125" s="37"/>
      <c r="C125" s="31" t="s">
        <v>28</v>
      </c>
      <c r="D125" s="38"/>
      <c r="E125" s="38"/>
      <c r="F125" s="26" t="str">
        <f>IF(E20="","",E20)</f>
        <v>Vyplň údaj</v>
      </c>
      <c r="G125" s="38"/>
      <c r="H125" s="38"/>
      <c r="I125" s="150" t="s">
        <v>33</v>
      </c>
      <c r="J125" s="35" t="str">
        <f>E26</f>
        <v>B.Burešová</v>
      </c>
      <c r="K125" s="38"/>
      <c r="L125" s="42"/>
    </row>
    <row r="126" s="1" customFormat="1" ht="10.32" customHeight="1">
      <c r="B126" s="37"/>
      <c r="C126" s="38"/>
      <c r="D126" s="38"/>
      <c r="E126" s="38"/>
      <c r="F126" s="38"/>
      <c r="G126" s="38"/>
      <c r="H126" s="38"/>
      <c r="I126" s="148"/>
      <c r="J126" s="38"/>
      <c r="K126" s="38"/>
      <c r="L126" s="42"/>
    </row>
    <row r="127" s="10" customFormat="1" ht="29.28" customHeight="1">
      <c r="B127" s="204"/>
      <c r="C127" s="205" t="s">
        <v>112</v>
      </c>
      <c r="D127" s="206" t="s">
        <v>61</v>
      </c>
      <c r="E127" s="206" t="s">
        <v>57</v>
      </c>
      <c r="F127" s="206" t="s">
        <v>58</v>
      </c>
      <c r="G127" s="206" t="s">
        <v>113</v>
      </c>
      <c r="H127" s="206" t="s">
        <v>114</v>
      </c>
      <c r="I127" s="207" t="s">
        <v>115</v>
      </c>
      <c r="J127" s="206" t="s">
        <v>103</v>
      </c>
      <c r="K127" s="208" t="s">
        <v>116</v>
      </c>
      <c r="L127" s="209"/>
      <c r="M127" s="94" t="s">
        <v>1</v>
      </c>
      <c r="N127" s="95" t="s">
        <v>40</v>
      </c>
      <c r="O127" s="95" t="s">
        <v>117</v>
      </c>
      <c r="P127" s="95" t="s">
        <v>118</v>
      </c>
      <c r="Q127" s="95" t="s">
        <v>119</v>
      </c>
      <c r="R127" s="95" t="s">
        <v>120</v>
      </c>
      <c r="S127" s="95" t="s">
        <v>121</v>
      </c>
      <c r="T127" s="96" t="s">
        <v>122</v>
      </c>
    </row>
    <row r="128" s="1" customFormat="1" ht="22.8" customHeight="1">
      <c r="B128" s="37"/>
      <c r="C128" s="101" t="s">
        <v>123</v>
      </c>
      <c r="D128" s="38"/>
      <c r="E128" s="38"/>
      <c r="F128" s="38"/>
      <c r="G128" s="38"/>
      <c r="H128" s="38"/>
      <c r="I128" s="148"/>
      <c r="J128" s="210">
        <f>BK128</f>
        <v>0</v>
      </c>
      <c r="K128" s="38"/>
      <c r="L128" s="42"/>
      <c r="M128" s="97"/>
      <c r="N128" s="98"/>
      <c r="O128" s="98"/>
      <c r="P128" s="211">
        <f>P129</f>
        <v>0</v>
      </c>
      <c r="Q128" s="98"/>
      <c r="R128" s="211">
        <f>R129</f>
        <v>357.25202395999997</v>
      </c>
      <c r="S128" s="98"/>
      <c r="T128" s="212">
        <f>T129</f>
        <v>0.66749999999999998</v>
      </c>
      <c r="AT128" s="16" t="s">
        <v>75</v>
      </c>
      <c r="AU128" s="16" t="s">
        <v>105</v>
      </c>
      <c r="BK128" s="213">
        <f>BK129</f>
        <v>0</v>
      </c>
    </row>
    <row r="129" s="11" customFormat="1" ht="25.92" customHeight="1">
      <c r="B129" s="214"/>
      <c r="C129" s="215"/>
      <c r="D129" s="216" t="s">
        <v>75</v>
      </c>
      <c r="E129" s="217" t="s">
        <v>124</v>
      </c>
      <c r="F129" s="217" t="s">
        <v>125</v>
      </c>
      <c r="G129" s="215"/>
      <c r="H129" s="215"/>
      <c r="I129" s="218"/>
      <c r="J129" s="219">
        <f>BK129</f>
        <v>0</v>
      </c>
      <c r="K129" s="215"/>
      <c r="L129" s="220"/>
      <c r="M129" s="221"/>
      <c r="N129" s="222"/>
      <c r="O129" s="222"/>
      <c r="P129" s="223">
        <f>P130+P311+P320+P385+P586+P594+P739</f>
        <v>0</v>
      </c>
      <c r="Q129" s="222"/>
      <c r="R129" s="223">
        <f>R130+R311+R320+R385+R586+R594+R739</f>
        <v>357.25202395999997</v>
      </c>
      <c r="S129" s="222"/>
      <c r="T129" s="224">
        <f>T130+T311+T320+T385+T586+T594+T739</f>
        <v>0.66749999999999998</v>
      </c>
      <c r="AR129" s="225" t="s">
        <v>82</v>
      </c>
      <c r="AT129" s="226" t="s">
        <v>75</v>
      </c>
      <c r="AU129" s="226" t="s">
        <v>76</v>
      </c>
      <c r="AY129" s="225" t="s">
        <v>126</v>
      </c>
      <c r="BK129" s="227">
        <f>BK130+BK311+BK320+BK385+BK586+BK594+BK739</f>
        <v>0</v>
      </c>
    </row>
    <row r="130" s="11" customFormat="1" ht="22.8" customHeight="1">
      <c r="B130" s="214"/>
      <c r="C130" s="215"/>
      <c r="D130" s="216" t="s">
        <v>75</v>
      </c>
      <c r="E130" s="228" t="s">
        <v>82</v>
      </c>
      <c r="F130" s="228" t="s">
        <v>127</v>
      </c>
      <c r="G130" s="215"/>
      <c r="H130" s="215"/>
      <c r="I130" s="218"/>
      <c r="J130" s="229">
        <f>BK130</f>
        <v>0</v>
      </c>
      <c r="K130" s="215"/>
      <c r="L130" s="220"/>
      <c r="M130" s="221"/>
      <c r="N130" s="222"/>
      <c r="O130" s="222"/>
      <c r="P130" s="223">
        <f>SUM(P131:P310)</f>
        <v>0</v>
      </c>
      <c r="Q130" s="222"/>
      <c r="R130" s="223">
        <f>SUM(R131:R310)</f>
        <v>4.7816539999999996</v>
      </c>
      <c r="S130" s="222"/>
      <c r="T130" s="224">
        <f>SUM(T131:T310)</f>
        <v>0</v>
      </c>
      <c r="AR130" s="225" t="s">
        <v>82</v>
      </c>
      <c r="AT130" s="226" t="s">
        <v>75</v>
      </c>
      <c r="AU130" s="226" t="s">
        <v>82</v>
      </c>
      <c r="AY130" s="225" t="s">
        <v>126</v>
      </c>
      <c r="BK130" s="227">
        <f>SUM(BK131:BK310)</f>
        <v>0</v>
      </c>
    </row>
    <row r="131" s="1" customFormat="1" ht="24" customHeight="1">
      <c r="B131" s="37"/>
      <c r="C131" s="230" t="s">
        <v>82</v>
      </c>
      <c r="D131" s="230" t="s">
        <v>128</v>
      </c>
      <c r="E131" s="231" t="s">
        <v>350</v>
      </c>
      <c r="F131" s="232" t="s">
        <v>351</v>
      </c>
      <c r="G131" s="233" t="s">
        <v>206</v>
      </c>
      <c r="H131" s="234">
        <v>810</v>
      </c>
      <c r="I131" s="235"/>
      <c r="J131" s="236">
        <f>ROUND(I131*H131,2)</f>
        <v>0</v>
      </c>
      <c r="K131" s="232" t="s">
        <v>132</v>
      </c>
      <c r="L131" s="42"/>
      <c r="M131" s="237" t="s">
        <v>1</v>
      </c>
      <c r="N131" s="238" t="s">
        <v>41</v>
      </c>
      <c r="O131" s="85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AR131" s="241" t="s">
        <v>133</v>
      </c>
      <c r="AT131" s="241" t="s">
        <v>128</v>
      </c>
      <c r="AU131" s="241" t="s">
        <v>84</v>
      </c>
      <c r="AY131" s="16" t="s">
        <v>126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6" t="s">
        <v>82</v>
      </c>
      <c r="BK131" s="242">
        <f>ROUND(I131*H131,2)</f>
        <v>0</v>
      </c>
      <c r="BL131" s="16" t="s">
        <v>133</v>
      </c>
      <c r="BM131" s="241" t="s">
        <v>352</v>
      </c>
    </row>
    <row r="132" s="12" customFormat="1">
      <c r="B132" s="243"/>
      <c r="C132" s="244"/>
      <c r="D132" s="245" t="s">
        <v>135</v>
      </c>
      <c r="E132" s="246" t="s">
        <v>1</v>
      </c>
      <c r="F132" s="247" t="s">
        <v>353</v>
      </c>
      <c r="G132" s="244"/>
      <c r="H132" s="246" t="s">
        <v>1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AT132" s="253" t="s">
        <v>135</v>
      </c>
      <c r="AU132" s="253" t="s">
        <v>84</v>
      </c>
      <c r="AV132" s="12" t="s">
        <v>82</v>
      </c>
      <c r="AW132" s="12" t="s">
        <v>32</v>
      </c>
      <c r="AX132" s="12" t="s">
        <v>76</v>
      </c>
      <c r="AY132" s="253" t="s">
        <v>126</v>
      </c>
    </row>
    <row r="133" s="13" customFormat="1">
      <c r="B133" s="254"/>
      <c r="C133" s="255"/>
      <c r="D133" s="245" t="s">
        <v>135</v>
      </c>
      <c r="E133" s="256" t="s">
        <v>1</v>
      </c>
      <c r="F133" s="257" t="s">
        <v>354</v>
      </c>
      <c r="G133" s="255"/>
      <c r="H133" s="258">
        <v>810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AT133" s="264" t="s">
        <v>135</v>
      </c>
      <c r="AU133" s="264" t="s">
        <v>84</v>
      </c>
      <c r="AV133" s="13" t="s">
        <v>84</v>
      </c>
      <c r="AW133" s="13" t="s">
        <v>32</v>
      </c>
      <c r="AX133" s="13" t="s">
        <v>76</v>
      </c>
      <c r="AY133" s="264" t="s">
        <v>126</v>
      </c>
    </row>
    <row r="134" s="14" customFormat="1">
      <c r="B134" s="265"/>
      <c r="C134" s="266"/>
      <c r="D134" s="245" t="s">
        <v>135</v>
      </c>
      <c r="E134" s="267" t="s">
        <v>1</v>
      </c>
      <c r="F134" s="268" t="s">
        <v>138</v>
      </c>
      <c r="G134" s="266"/>
      <c r="H134" s="269">
        <v>810</v>
      </c>
      <c r="I134" s="270"/>
      <c r="J134" s="266"/>
      <c r="K134" s="266"/>
      <c r="L134" s="271"/>
      <c r="M134" s="272"/>
      <c r="N134" s="273"/>
      <c r="O134" s="273"/>
      <c r="P134" s="273"/>
      <c r="Q134" s="273"/>
      <c r="R134" s="273"/>
      <c r="S134" s="273"/>
      <c r="T134" s="274"/>
      <c r="AT134" s="275" t="s">
        <v>135</v>
      </c>
      <c r="AU134" s="275" t="s">
        <v>84</v>
      </c>
      <c r="AV134" s="14" t="s">
        <v>133</v>
      </c>
      <c r="AW134" s="14" t="s">
        <v>32</v>
      </c>
      <c r="AX134" s="14" t="s">
        <v>82</v>
      </c>
      <c r="AY134" s="275" t="s">
        <v>126</v>
      </c>
    </row>
    <row r="135" s="1" customFormat="1" ht="24" customHeight="1">
      <c r="B135" s="37"/>
      <c r="C135" s="230" t="s">
        <v>84</v>
      </c>
      <c r="D135" s="230" t="s">
        <v>128</v>
      </c>
      <c r="E135" s="231" t="s">
        <v>355</v>
      </c>
      <c r="F135" s="232" t="s">
        <v>356</v>
      </c>
      <c r="G135" s="233" t="s">
        <v>206</v>
      </c>
      <c r="H135" s="234">
        <v>81</v>
      </c>
      <c r="I135" s="235"/>
      <c r="J135" s="236">
        <f>ROUND(I135*H135,2)</f>
        <v>0</v>
      </c>
      <c r="K135" s="232" t="s">
        <v>132</v>
      </c>
      <c r="L135" s="42"/>
      <c r="M135" s="237" t="s">
        <v>1</v>
      </c>
      <c r="N135" s="238" t="s">
        <v>41</v>
      </c>
      <c r="O135" s="85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AR135" s="241" t="s">
        <v>133</v>
      </c>
      <c r="AT135" s="241" t="s">
        <v>128</v>
      </c>
      <c r="AU135" s="241" t="s">
        <v>84</v>
      </c>
      <c r="AY135" s="16" t="s">
        <v>126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6" t="s">
        <v>82</v>
      </c>
      <c r="BK135" s="242">
        <f>ROUND(I135*H135,2)</f>
        <v>0</v>
      </c>
      <c r="BL135" s="16" t="s">
        <v>133</v>
      </c>
      <c r="BM135" s="241" t="s">
        <v>357</v>
      </c>
    </row>
    <row r="136" s="12" customFormat="1">
      <c r="B136" s="243"/>
      <c r="C136" s="244"/>
      <c r="D136" s="245" t="s">
        <v>135</v>
      </c>
      <c r="E136" s="246" t="s">
        <v>1</v>
      </c>
      <c r="F136" s="247" t="s">
        <v>358</v>
      </c>
      <c r="G136" s="244"/>
      <c r="H136" s="246" t="s">
        <v>1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AT136" s="253" t="s">
        <v>135</v>
      </c>
      <c r="AU136" s="253" t="s">
        <v>84</v>
      </c>
      <c r="AV136" s="12" t="s">
        <v>82</v>
      </c>
      <c r="AW136" s="12" t="s">
        <v>32</v>
      </c>
      <c r="AX136" s="12" t="s">
        <v>76</v>
      </c>
      <c r="AY136" s="253" t="s">
        <v>126</v>
      </c>
    </row>
    <row r="137" s="13" customFormat="1">
      <c r="B137" s="254"/>
      <c r="C137" s="255"/>
      <c r="D137" s="245" t="s">
        <v>135</v>
      </c>
      <c r="E137" s="256" t="s">
        <v>1</v>
      </c>
      <c r="F137" s="257" t="s">
        <v>359</v>
      </c>
      <c r="G137" s="255"/>
      <c r="H137" s="258">
        <v>81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AT137" s="264" t="s">
        <v>135</v>
      </c>
      <c r="AU137" s="264" t="s">
        <v>84</v>
      </c>
      <c r="AV137" s="13" t="s">
        <v>84</v>
      </c>
      <c r="AW137" s="13" t="s">
        <v>32</v>
      </c>
      <c r="AX137" s="13" t="s">
        <v>76</v>
      </c>
      <c r="AY137" s="264" t="s">
        <v>126</v>
      </c>
    </row>
    <row r="138" s="14" customFormat="1">
      <c r="B138" s="265"/>
      <c r="C138" s="266"/>
      <c r="D138" s="245" t="s">
        <v>135</v>
      </c>
      <c r="E138" s="267" t="s">
        <v>1</v>
      </c>
      <c r="F138" s="268" t="s">
        <v>138</v>
      </c>
      <c r="G138" s="266"/>
      <c r="H138" s="269">
        <v>81</v>
      </c>
      <c r="I138" s="270"/>
      <c r="J138" s="266"/>
      <c r="K138" s="266"/>
      <c r="L138" s="271"/>
      <c r="M138" s="272"/>
      <c r="N138" s="273"/>
      <c r="O138" s="273"/>
      <c r="P138" s="273"/>
      <c r="Q138" s="273"/>
      <c r="R138" s="273"/>
      <c r="S138" s="273"/>
      <c r="T138" s="274"/>
      <c r="AT138" s="275" t="s">
        <v>135</v>
      </c>
      <c r="AU138" s="275" t="s">
        <v>84</v>
      </c>
      <c r="AV138" s="14" t="s">
        <v>133</v>
      </c>
      <c r="AW138" s="14" t="s">
        <v>32</v>
      </c>
      <c r="AX138" s="14" t="s">
        <v>82</v>
      </c>
      <c r="AY138" s="275" t="s">
        <v>126</v>
      </c>
    </row>
    <row r="139" s="1" customFormat="1" ht="24" customHeight="1">
      <c r="B139" s="37"/>
      <c r="C139" s="230" t="s">
        <v>144</v>
      </c>
      <c r="D139" s="230" t="s">
        <v>128</v>
      </c>
      <c r="E139" s="231" t="s">
        <v>360</v>
      </c>
      <c r="F139" s="232" t="s">
        <v>361</v>
      </c>
      <c r="G139" s="233" t="s">
        <v>206</v>
      </c>
      <c r="H139" s="234">
        <v>1</v>
      </c>
      <c r="I139" s="235"/>
      <c r="J139" s="236">
        <f>ROUND(I139*H139,2)</f>
        <v>0</v>
      </c>
      <c r="K139" s="232" t="s">
        <v>132</v>
      </c>
      <c r="L139" s="42"/>
      <c r="M139" s="237" t="s">
        <v>1</v>
      </c>
      <c r="N139" s="238" t="s">
        <v>41</v>
      </c>
      <c r="O139" s="85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AR139" s="241" t="s">
        <v>133</v>
      </c>
      <c r="AT139" s="241" t="s">
        <v>128</v>
      </c>
      <c r="AU139" s="241" t="s">
        <v>84</v>
      </c>
      <c r="AY139" s="16" t="s">
        <v>126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6" t="s">
        <v>82</v>
      </c>
      <c r="BK139" s="242">
        <f>ROUND(I139*H139,2)</f>
        <v>0</v>
      </c>
      <c r="BL139" s="16" t="s">
        <v>133</v>
      </c>
      <c r="BM139" s="241" t="s">
        <v>362</v>
      </c>
    </row>
    <row r="140" s="12" customFormat="1">
      <c r="B140" s="243"/>
      <c r="C140" s="244"/>
      <c r="D140" s="245" t="s">
        <v>135</v>
      </c>
      <c r="E140" s="246" t="s">
        <v>1</v>
      </c>
      <c r="F140" s="247" t="s">
        <v>363</v>
      </c>
      <c r="G140" s="244"/>
      <c r="H140" s="246" t="s">
        <v>1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AT140" s="253" t="s">
        <v>135</v>
      </c>
      <c r="AU140" s="253" t="s">
        <v>84</v>
      </c>
      <c r="AV140" s="12" t="s">
        <v>82</v>
      </c>
      <c r="AW140" s="12" t="s">
        <v>32</v>
      </c>
      <c r="AX140" s="12" t="s">
        <v>76</v>
      </c>
      <c r="AY140" s="253" t="s">
        <v>126</v>
      </c>
    </row>
    <row r="141" s="13" customFormat="1">
      <c r="B141" s="254"/>
      <c r="C141" s="255"/>
      <c r="D141" s="245" t="s">
        <v>135</v>
      </c>
      <c r="E141" s="256" t="s">
        <v>1</v>
      </c>
      <c r="F141" s="257" t="s">
        <v>82</v>
      </c>
      <c r="G141" s="255"/>
      <c r="H141" s="258">
        <v>1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AT141" s="264" t="s">
        <v>135</v>
      </c>
      <c r="AU141" s="264" t="s">
        <v>84</v>
      </c>
      <c r="AV141" s="13" t="s">
        <v>84</v>
      </c>
      <c r="AW141" s="13" t="s">
        <v>32</v>
      </c>
      <c r="AX141" s="13" t="s">
        <v>76</v>
      </c>
      <c r="AY141" s="264" t="s">
        <v>126</v>
      </c>
    </row>
    <row r="142" s="14" customFormat="1">
      <c r="B142" s="265"/>
      <c r="C142" s="266"/>
      <c r="D142" s="245" t="s">
        <v>135</v>
      </c>
      <c r="E142" s="267" t="s">
        <v>1</v>
      </c>
      <c r="F142" s="268" t="s">
        <v>138</v>
      </c>
      <c r="G142" s="266"/>
      <c r="H142" s="269">
        <v>1</v>
      </c>
      <c r="I142" s="270"/>
      <c r="J142" s="266"/>
      <c r="K142" s="266"/>
      <c r="L142" s="271"/>
      <c r="M142" s="272"/>
      <c r="N142" s="273"/>
      <c r="O142" s="273"/>
      <c r="P142" s="273"/>
      <c r="Q142" s="273"/>
      <c r="R142" s="273"/>
      <c r="S142" s="273"/>
      <c r="T142" s="274"/>
      <c r="AT142" s="275" t="s">
        <v>135</v>
      </c>
      <c r="AU142" s="275" t="s">
        <v>84</v>
      </c>
      <c r="AV142" s="14" t="s">
        <v>133</v>
      </c>
      <c r="AW142" s="14" t="s">
        <v>32</v>
      </c>
      <c r="AX142" s="14" t="s">
        <v>82</v>
      </c>
      <c r="AY142" s="275" t="s">
        <v>126</v>
      </c>
    </row>
    <row r="143" s="1" customFormat="1" ht="24" customHeight="1">
      <c r="B143" s="37"/>
      <c r="C143" s="230" t="s">
        <v>133</v>
      </c>
      <c r="D143" s="230" t="s">
        <v>128</v>
      </c>
      <c r="E143" s="231" t="s">
        <v>360</v>
      </c>
      <c r="F143" s="232" t="s">
        <v>361</v>
      </c>
      <c r="G143" s="233" t="s">
        <v>206</v>
      </c>
      <c r="H143" s="234">
        <v>81</v>
      </c>
      <c r="I143" s="235"/>
      <c r="J143" s="236">
        <f>ROUND(I143*H143,2)</f>
        <v>0</v>
      </c>
      <c r="K143" s="232" t="s">
        <v>132</v>
      </c>
      <c r="L143" s="42"/>
      <c r="M143" s="237" t="s">
        <v>1</v>
      </c>
      <c r="N143" s="238" t="s">
        <v>41</v>
      </c>
      <c r="O143" s="85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AR143" s="241" t="s">
        <v>133</v>
      </c>
      <c r="AT143" s="241" t="s">
        <v>128</v>
      </c>
      <c r="AU143" s="241" t="s">
        <v>84</v>
      </c>
      <c r="AY143" s="16" t="s">
        <v>126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6" t="s">
        <v>82</v>
      </c>
      <c r="BK143" s="242">
        <f>ROUND(I143*H143,2)</f>
        <v>0</v>
      </c>
      <c r="BL143" s="16" t="s">
        <v>133</v>
      </c>
      <c r="BM143" s="241" t="s">
        <v>364</v>
      </c>
    </row>
    <row r="144" s="12" customFormat="1">
      <c r="B144" s="243"/>
      <c r="C144" s="244"/>
      <c r="D144" s="245" t="s">
        <v>135</v>
      </c>
      <c r="E144" s="246" t="s">
        <v>1</v>
      </c>
      <c r="F144" s="247" t="s">
        <v>365</v>
      </c>
      <c r="G144" s="244"/>
      <c r="H144" s="246" t="s">
        <v>1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AT144" s="253" t="s">
        <v>135</v>
      </c>
      <c r="AU144" s="253" t="s">
        <v>84</v>
      </c>
      <c r="AV144" s="12" t="s">
        <v>82</v>
      </c>
      <c r="AW144" s="12" t="s">
        <v>32</v>
      </c>
      <c r="AX144" s="12" t="s">
        <v>76</v>
      </c>
      <c r="AY144" s="253" t="s">
        <v>126</v>
      </c>
    </row>
    <row r="145" s="13" customFormat="1">
      <c r="B145" s="254"/>
      <c r="C145" s="255"/>
      <c r="D145" s="245" t="s">
        <v>135</v>
      </c>
      <c r="E145" s="256" t="s">
        <v>1</v>
      </c>
      <c r="F145" s="257" t="s">
        <v>359</v>
      </c>
      <c r="G145" s="255"/>
      <c r="H145" s="258">
        <v>81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AT145" s="264" t="s">
        <v>135</v>
      </c>
      <c r="AU145" s="264" t="s">
        <v>84</v>
      </c>
      <c r="AV145" s="13" t="s">
        <v>84</v>
      </c>
      <c r="AW145" s="13" t="s">
        <v>32</v>
      </c>
      <c r="AX145" s="13" t="s">
        <v>76</v>
      </c>
      <c r="AY145" s="264" t="s">
        <v>126</v>
      </c>
    </row>
    <row r="146" s="14" customFormat="1">
      <c r="B146" s="265"/>
      <c r="C146" s="266"/>
      <c r="D146" s="245" t="s">
        <v>135</v>
      </c>
      <c r="E146" s="267" t="s">
        <v>1</v>
      </c>
      <c r="F146" s="268" t="s">
        <v>138</v>
      </c>
      <c r="G146" s="266"/>
      <c r="H146" s="269">
        <v>81</v>
      </c>
      <c r="I146" s="270"/>
      <c r="J146" s="266"/>
      <c r="K146" s="266"/>
      <c r="L146" s="271"/>
      <c r="M146" s="272"/>
      <c r="N146" s="273"/>
      <c r="O146" s="273"/>
      <c r="P146" s="273"/>
      <c r="Q146" s="273"/>
      <c r="R146" s="273"/>
      <c r="S146" s="273"/>
      <c r="T146" s="274"/>
      <c r="AT146" s="275" t="s">
        <v>135</v>
      </c>
      <c r="AU146" s="275" t="s">
        <v>84</v>
      </c>
      <c r="AV146" s="14" t="s">
        <v>133</v>
      </c>
      <c r="AW146" s="14" t="s">
        <v>32</v>
      </c>
      <c r="AX146" s="14" t="s">
        <v>82</v>
      </c>
      <c r="AY146" s="275" t="s">
        <v>126</v>
      </c>
    </row>
    <row r="147" s="1" customFormat="1" ht="24" customHeight="1">
      <c r="B147" s="37"/>
      <c r="C147" s="230" t="s">
        <v>155</v>
      </c>
      <c r="D147" s="230" t="s">
        <v>128</v>
      </c>
      <c r="E147" s="231" t="s">
        <v>360</v>
      </c>
      <c r="F147" s="232" t="s">
        <v>361</v>
      </c>
      <c r="G147" s="233" t="s">
        <v>206</v>
      </c>
      <c r="H147" s="234">
        <v>14</v>
      </c>
      <c r="I147" s="235"/>
      <c r="J147" s="236">
        <f>ROUND(I147*H147,2)</f>
        <v>0</v>
      </c>
      <c r="K147" s="232" t="s">
        <v>132</v>
      </c>
      <c r="L147" s="42"/>
      <c r="M147" s="237" t="s">
        <v>1</v>
      </c>
      <c r="N147" s="238" t="s">
        <v>41</v>
      </c>
      <c r="O147" s="85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AR147" s="241" t="s">
        <v>133</v>
      </c>
      <c r="AT147" s="241" t="s">
        <v>128</v>
      </c>
      <c r="AU147" s="241" t="s">
        <v>84</v>
      </c>
      <c r="AY147" s="16" t="s">
        <v>126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6" t="s">
        <v>82</v>
      </c>
      <c r="BK147" s="242">
        <f>ROUND(I147*H147,2)</f>
        <v>0</v>
      </c>
      <c r="BL147" s="16" t="s">
        <v>133</v>
      </c>
      <c r="BM147" s="241" t="s">
        <v>366</v>
      </c>
    </row>
    <row r="148" s="12" customFormat="1">
      <c r="B148" s="243"/>
      <c r="C148" s="244"/>
      <c r="D148" s="245" t="s">
        <v>135</v>
      </c>
      <c r="E148" s="246" t="s">
        <v>1</v>
      </c>
      <c r="F148" s="247" t="s">
        <v>367</v>
      </c>
      <c r="G148" s="244"/>
      <c r="H148" s="246" t="s">
        <v>1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AT148" s="253" t="s">
        <v>135</v>
      </c>
      <c r="AU148" s="253" t="s">
        <v>84</v>
      </c>
      <c r="AV148" s="12" t="s">
        <v>82</v>
      </c>
      <c r="AW148" s="12" t="s">
        <v>32</v>
      </c>
      <c r="AX148" s="12" t="s">
        <v>76</v>
      </c>
      <c r="AY148" s="253" t="s">
        <v>126</v>
      </c>
    </row>
    <row r="149" s="13" customFormat="1">
      <c r="B149" s="254"/>
      <c r="C149" s="255"/>
      <c r="D149" s="245" t="s">
        <v>135</v>
      </c>
      <c r="E149" s="256" t="s">
        <v>1</v>
      </c>
      <c r="F149" s="257" t="s">
        <v>368</v>
      </c>
      <c r="G149" s="255"/>
      <c r="H149" s="258">
        <v>14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AT149" s="264" t="s">
        <v>135</v>
      </c>
      <c r="AU149" s="264" t="s">
        <v>84</v>
      </c>
      <c r="AV149" s="13" t="s">
        <v>84</v>
      </c>
      <c r="AW149" s="13" t="s">
        <v>32</v>
      </c>
      <c r="AX149" s="13" t="s">
        <v>76</v>
      </c>
      <c r="AY149" s="264" t="s">
        <v>126</v>
      </c>
    </row>
    <row r="150" s="14" customFormat="1">
      <c r="B150" s="265"/>
      <c r="C150" s="266"/>
      <c r="D150" s="245" t="s">
        <v>135</v>
      </c>
      <c r="E150" s="267" t="s">
        <v>1</v>
      </c>
      <c r="F150" s="268" t="s">
        <v>138</v>
      </c>
      <c r="G150" s="266"/>
      <c r="H150" s="269">
        <v>14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AT150" s="275" t="s">
        <v>135</v>
      </c>
      <c r="AU150" s="275" t="s">
        <v>84</v>
      </c>
      <c r="AV150" s="14" t="s">
        <v>133</v>
      </c>
      <c r="AW150" s="14" t="s">
        <v>32</v>
      </c>
      <c r="AX150" s="14" t="s">
        <v>82</v>
      </c>
      <c r="AY150" s="275" t="s">
        <v>126</v>
      </c>
    </row>
    <row r="151" s="1" customFormat="1" ht="24" customHeight="1">
      <c r="B151" s="37"/>
      <c r="C151" s="230" t="s">
        <v>143</v>
      </c>
      <c r="D151" s="230" t="s">
        <v>128</v>
      </c>
      <c r="E151" s="231" t="s">
        <v>360</v>
      </c>
      <c r="F151" s="232" t="s">
        <v>361</v>
      </c>
      <c r="G151" s="233" t="s">
        <v>206</v>
      </c>
      <c r="H151" s="234">
        <v>0.10199999999999999</v>
      </c>
      <c r="I151" s="235"/>
      <c r="J151" s="236">
        <f>ROUND(I151*H151,2)</f>
        <v>0</v>
      </c>
      <c r="K151" s="232" t="s">
        <v>132</v>
      </c>
      <c r="L151" s="42"/>
      <c r="M151" s="237" t="s">
        <v>1</v>
      </c>
      <c r="N151" s="238" t="s">
        <v>41</v>
      </c>
      <c r="O151" s="85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AR151" s="241" t="s">
        <v>133</v>
      </c>
      <c r="AT151" s="241" t="s">
        <v>128</v>
      </c>
      <c r="AU151" s="241" t="s">
        <v>84</v>
      </c>
      <c r="AY151" s="16" t="s">
        <v>126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6" t="s">
        <v>82</v>
      </c>
      <c r="BK151" s="242">
        <f>ROUND(I151*H151,2)</f>
        <v>0</v>
      </c>
      <c r="BL151" s="16" t="s">
        <v>133</v>
      </c>
      <c r="BM151" s="241" t="s">
        <v>369</v>
      </c>
    </row>
    <row r="152" s="12" customFormat="1">
      <c r="B152" s="243"/>
      <c r="C152" s="244"/>
      <c r="D152" s="245" t="s">
        <v>135</v>
      </c>
      <c r="E152" s="246" t="s">
        <v>1</v>
      </c>
      <c r="F152" s="247" t="s">
        <v>370</v>
      </c>
      <c r="G152" s="244"/>
      <c r="H152" s="246" t="s">
        <v>1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AT152" s="253" t="s">
        <v>135</v>
      </c>
      <c r="AU152" s="253" t="s">
        <v>84</v>
      </c>
      <c r="AV152" s="12" t="s">
        <v>82</v>
      </c>
      <c r="AW152" s="12" t="s">
        <v>32</v>
      </c>
      <c r="AX152" s="12" t="s">
        <v>76</v>
      </c>
      <c r="AY152" s="253" t="s">
        <v>126</v>
      </c>
    </row>
    <row r="153" s="13" customFormat="1">
      <c r="B153" s="254"/>
      <c r="C153" s="255"/>
      <c r="D153" s="245" t="s">
        <v>135</v>
      </c>
      <c r="E153" s="256" t="s">
        <v>1</v>
      </c>
      <c r="F153" s="257" t="s">
        <v>371</v>
      </c>
      <c r="G153" s="255"/>
      <c r="H153" s="258">
        <v>0.10199999999999999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AT153" s="264" t="s">
        <v>135</v>
      </c>
      <c r="AU153" s="264" t="s">
        <v>84</v>
      </c>
      <c r="AV153" s="13" t="s">
        <v>84</v>
      </c>
      <c r="AW153" s="13" t="s">
        <v>32</v>
      </c>
      <c r="AX153" s="13" t="s">
        <v>76</v>
      </c>
      <c r="AY153" s="264" t="s">
        <v>126</v>
      </c>
    </row>
    <row r="154" s="14" customFormat="1">
      <c r="B154" s="265"/>
      <c r="C154" s="266"/>
      <c r="D154" s="245" t="s">
        <v>135</v>
      </c>
      <c r="E154" s="267" t="s">
        <v>1</v>
      </c>
      <c r="F154" s="268" t="s">
        <v>138</v>
      </c>
      <c r="G154" s="266"/>
      <c r="H154" s="269">
        <v>0.10199999999999999</v>
      </c>
      <c r="I154" s="270"/>
      <c r="J154" s="266"/>
      <c r="K154" s="266"/>
      <c r="L154" s="271"/>
      <c r="M154" s="272"/>
      <c r="N154" s="273"/>
      <c r="O154" s="273"/>
      <c r="P154" s="273"/>
      <c r="Q154" s="273"/>
      <c r="R154" s="273"/>
      <c r="S154" s="273"/>
      <c r="T154" s="274"/>
      <c r="AT154" s="275" t="s">
        <v>135</v>
      </c>
      <c r="AU154" s="275" t="s">
        <v>84</v>
      </c>
      <c r="AV154" s="14" t="s">
        <v>133</v>
      </c>
      <c r="AW154" s="14" t="s">
        <v>32</v>
      </c>
      <c r="AX154" s="14" t="s">
        <v>82</v>
      </c>
      <c r="AY154" s="275" t="s">
        <v>126</v>
      </c>
    </row>
    <row r="155" s="1" customFormat="1" ht="24" customHeight="1">
      <c r="B155" s="37"/>
      <c r="C155" s="230" t="s">
        <v>162</v>
      </c>
      <c r="D155" s="230" t="s">
        <v>128</v>
      </c>
      <c r="E155" s="231" t="s">
        <v>372</v>
      </c>
      <c r="F155" s="232" t="s">
        <v>373</v>
      </c>
      <c r="G155" s="233" t="s">
        <v>206</v>
      </c>
      <c r="H155" s="234">
        <v>1</v>
      </c>
      <c r="I155" s="235"/>
      <c r="J155" s="236">
        <f>ROUND(I155*H155,2)</f>
        <v>0</v>
      </c>
      <c r="K155" s="232" t="s">
        <v>132</v>
      </c>
      <c r="L155" s="42"/>
      <c r="M155" s="237" t="s">
        <v>1</v>
      </c>
      <c r="N155" s="238" t="s">
        <v>41</v>
      </c>
      <c r="O155" s="85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AR155" s="241" t="s">
        <v>133</v>
      </c>
      <c r="AT155" s="241" t="s">
        <v>128</v>
      </c>
      <c r="AU155" s="241" t="s">
        <v>84</v>
      </c>
      <c r="AY155" s="16" t="s">
        <v>126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6" t="s">
        <v>82</v>
      </c>
      <c r="BK155" s="242">
        <f>ROUND(I155*H155,2)</f>
        <v>0</v>
      </c>
      <c r="BL155" s="16" t="s">
        <v>133</v>
      </c>
      <c r="BM155" s="241" t="s">
        <v>374</v>
      </c>
    </row>
    <row r="156" s="12" customFormat="1">
      <c r="B156" s="243"/>
      <c r="C156" s="244"/>
      <c r="D156" s="245" t="s">
        <v>135</v>
      </c>
      <c r="E156" s="246" t="s">
        <v>1</v>
      </c>
      <c r="F156" s="247" t="s">
        <v>363</v>
      </c>
      <c r="G156" s="244"/>
      <c r="H156" s="246" t="s">
        <v>1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AT156" s="253" t="s">
        <v>135</v>
      </c>
      <c r="AU156" s="253" t="s">
        <v>84</v>
      </c>
      <c r="AV156" s="12" t="s">
        <v>82</v>
      </c>
      <c r="AW156" s="12" t="s">
        <v>32</v>
      </c>
      <c r="AX156" s="12" t="s">
        <v>76</v>
      </c>
      <c r="AY156" s="253" t="s">
        <v>126</v>
      </c>
    </row>
    <row r="157" s="13" customFormat="1">
      <c r="B157" s="254"/>
      <c r="C157" s="255"/>
      <c r="D157" s="245" t="s">
        <v>135</v>
      </c>
      <c r="E157" s="256" t="s">
        <v>1</v>
      </c>
      <c r="F157" s="257" t="s">
        <v>82</v>
      </c>
      <c r="G157" s="255"/>
      <c r="H157" s="258">
        <v>1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AT157" s="264" t="s">
        <v>135</v>
      </c>
      <c r="AU157" s="264" t="s">
        <v>84</v>
      </c>
      <c r="AV157" s="13" t="s">
        <v>84</v>
      </c>
      <c r="AW157" s="13" t="s">
        <v>32</v>
      </c>
      <c r="AX157" s="13" t="s">
        <v>76</v>
      </c>
      <c r="AY157" s="264" t="s">
        <v>126</v>
      </c>
    </row>
    <row r="158" s="14" customFormat="1">
      <c r="B158" s="265"/>
      <c r="C158" s="266"/>
      <c r="D158" s="245" t="s">
        <v>135</v>
      </c>
      <c r="E158" s="267" t="s">
        <v>1</v>
      </c>
      <c r="F158" s="268" t="s">
        <v>138</v>
      </c>
      <c r="G158" s="266"/>
      <c r="H158" s="269">
        <v>1</v>
      </c>
      <c r="I158" s="270"/>
      <c r="J158" s="266"/>
      <c r="K158" s="266"/>
      <c r="L158" s="271"/>
      <c r="M158" s="272"/>
      <c r="N158" s="273"/>
      <c r="O158" s="273"/>
      <c r="P158" s="273"/>
      <c r="Q158" s="273"/>
      <c r="R158" s="273"/>
      <c r="S158" s="273"/>
      <c r="T158" s="274"/>
      <c r="AT158" s="275" t="s">
        <v>135</v>
      </c>
      <c r="AU158" s="275" t="s">
        <v>84</v>
      </c>
      <c r="AV158" s="14" t="s">
        <v>133</v>
      </c>
      <c r="AW158" s="14" t="s">
        <v>32</v>
      </c>
      <c r="AX158" s="14" t="s">
        <v>82</v>
      </c>
      <c r="AY158" s="275" t="s">
        <v>126</v>
      </c>
    </row>
    <row r="159" s="1" customFormat="1" ht="24" customHeight="1">
      <c r="B159" s="37"/>
      <c r="C159" s="230" t="s">
        <v>164</v>
      </c>
      <c r="D159" s="230" t="s">
        <v>128</v>
      </c>
      <c r="E159" s="231" t="s">
        <v>372</v>
      </c>
      <c r="F159" s="232" t="s">
        <v>373</v>
      </c>
      <c r="G159" s="233" t="s">
        <v>206</v>
      </c>
      <c r="H159" s="234">
        <v>1.024</v>
      </c>
      <c r="I159" s="235"/>
      <c r="J159" s="236">
        <f>ROUND(I159*H159,2)</f>
        <v>0</v>
      </c>
      <c r="K159" s="232" t="s">
        <v>132</v>
      </c>
      <c r="L159" s="42"/>
      <c r="M159" s="237" t="s">
        <v>1</v>
      </c>
      <c r="N159" s="238" t="s">
        <v>41</v>
      </c>
      <c r="O159" s="85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AR159" s="241" t="s">
        <v>133</v>
      </c>
      <c r="AT159" s="241" t="s">
        <v>128</v>
      </c>
      <c r="AU159" s="241" t="s">
        <v>84</v>
      </c>
      <c r="AY159" s="16" t="s">
        <v>126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6" t="s">
        <v>82</v>
      </c>
      <c r="BK159" s="242">
        <f>ROUND(I159*H159,2)</f>
        <v>0</v>
      </c>
      <c r="BL159" s="16" t="s">
        <v>133</v>
      </c>
      <c r="BM159" s="241" t="s">
        <v>375</v>
      </c>
    </row>
    <row r="160" s="12" customFormat="1">
      <c r="B160" s="243"/>
      <c r="C160" s="244"/>
      <c r="D160" s="245" t="s">
        <v>135</v>
      </c>
      <c r="E160" s="246" t="s">
        <v>1</v>
      </c>
      <c r="F160" s="247" t="s">
        <v>376</v>
      </c>
      <c r="G160" s="244"/>
      <c r="H160" s="246" t="s">
        <v>1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AT160" s="253" t="s">
        <v>135</v>
      </c>
      <c r="AU160" s="253" t="s">
        <v>84</v>
      </c>
      <c r="AV160" s="12" t="s">
        <v>82</v>
      </c>
      <c r="AW160" s="12" t="s">
        <v>32</v>
      </c>
      <c r="AX160" s="12" t="s">
        <v>76</v>
      </c>
      <c r="AY160" s="253" t="s">
        <v>126</v>
      </c>
    </row>
    <row r="161" s="13" customFormat="1">
      <c r="B161" s="254"/>
      <c r="C161" s="255"/>
      <c r="D161" s="245" t="s">
        <v>135</v>
      </c>
      <c r="E161" s="256" t="s">
        <v>1</v>
      </c>
      <c r="F161" s="257" t="s">
        <v>377</v>
      </c>
      <c r="G161" s="255"/>
      <c r="H161" s="258">
        <v>1.024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AT161" s="264" t="s">
        <v>135</v>
      </c>
      <c r="AU161" s="264" t="s">
        <v>84</v>
      </c>
      <c r="AV161" s="13" t="s">
        <v>84</v>
      </c>
      <c r="AW161" s="13" t="s">
        <v>32</v>
      </c>
      <c r="AX161" s="13" t="s">
        <v>76</v>
      </c>
      <c r="AY161" s="264" t="s">
        <v>126</v>
      </c>
    </row>
    <row r="162" s="14" customFormat="1">
      <c r="B162" s="265"/>
      <c r="C162" s="266"/>
      <c r="D162" s="245" t="s">
        <v>135</v>
      </c>
      <c r="E162" s="267" t="s">
        <v>1</v>
      </c>
      <c r="F162" s="268" t="s">
        <v>138</v>
      </c>
      <c r="G162" s="266"/>
      <c r="H162" s="269">
        <v>1.024</v>
      </c>
      <c r="I162" s="270"/>
      <c r="J162" s="266"/>
      <c r="K162" s="266"/>
      <c r="L162" s="271"/>
      <c r="M162" s="272"/>
      <c r="N162" s="273"/>
      <c r="O162" s="273"/>
      <c r="P162" s="273"/>
      <c r="Q162" s="273"/>
      <c r="R162" s="273"/>
      <c r="S162" s="273"/>
      <c r="T162" s="274"/>
      <c r="AT162" s="275" t="s">
        <v>135</v>
      </c>
      <c r="AU162" s="275" t="s">
        <v>84</v>
      </c>
      <c r="AV162" s="14" t="s">
        <v>133</v>
      </c>
      <c r="AW162" s="14" t="s">
        <v>32</v>
      </c>
      <c r="AX162" s="14" t="s">
        <v>82</v>
      </c>
      <c r="AY162" s="275" t="s">
        <v>126</v>
      </c>
    </row>
    <row r="163" s="1" customFormat="1" ht="24" customHeight="1">
      <c r="B163" s="37"/>
      <c r="C163" s="230" t="s">
        <v>168</v>
      </c>
      <c r="D163" s="230" t="s">
        <v>128</v>
      </c>
      <c r="E163" s="231" t="s">
        <v>378</v>
      </c>
      <c r="F163" s="232" t="s">
        <v>379</v>
      </c>
      <c r="G163" s="233" t="s">
        <v>206</v>
      </c>
      <c r="H163" s="234">
        <v>0.10199999999999999</v>
      </c>
      <c r="I163" s="235"/>
      <c r="J163" s="236">
        <f>ROUND(I163*H163,2)</f>
        <v>0</v>
      </c>
      <c r="K163" s="232" t="s">
        <v>132</v>
      </c>
      <c r="L163" s="42"/>
      <c r="M163" s="237" t="s">
        <v>1</v>
      </c>
      <c r="N163" s="238" t="s">
        <v>41</v>
      </c>
      <c r="O163" s="85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AR163" s="241" t="s">
        <v>133</v>
      </c>
      <c r="AT163" s="241" t="s">
        <v>128</v>
      </c>
      <c r="AU163" s="241" t="s">
        <v>84</v>
      </c>
      <c r="AY163" s="16" t="s">
        <v>126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6" t="s">
        <v>82</v>
      </c>
      <c r="BK163" s="242">
        <f>ROUND(I163*H163,2)</f>
        <v>0</v>
      </c>
      <c r="BL163" s="16" t="s">
        <v>133</v>
      </c>
      <c r="BM163" s="241" t="s">
        <v>380</v>
      </c>
    </row>
    <row r="164" s="12" customFormat="1">
      <c r="B164" s="243"/>
      <c r="C164" s="244"/>
      <c r="D164" s="245" t="s">
        <v>135</v>
      </c>
      <c r="E164" s="246" t="s">
        <v>1</v>
      </c>
      <c r="F164" s="247" t="s">
        <v>370</v>
      </c>
      <c r="G164" s="244"/>
      <c r="H164" s="246" t="s">
        <v>1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AT164" s="253" t="s">
        <v>135</v>
      </c>
      <c r="AU164" s="253" t="s">
        <v>84</v>
      </c>
      <c r="AV164" s="12" t="s">
        <v>82</v>
      </c>
      <c r="AW164" s="12" t="s">
        <v>32</v>
      </c>
      <c r="AX164" s="12" t="s">
        <v>76</v>
      </c>
      <c r="AY164" s="253" t="s">
        <v>126</v>
      </c>
    </row>
    <row r="165" s="13" customFormat="1">
      <c r="B165" s="254"/>
      <c r="C165" s="255"/>
      <c r="D165" s="245" t="s">
        <v>135</v>
      </c>
      <c r="E165" s="256" t="s">
        <v>1</v>
      </c>
      <c r="F165" s="257" t="s">
        <v>371</v>
      </c>
      <c r="G165" s="255"/>
      <c r="H165" s="258">
        <v>0.10199999999999999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AT165" s="264" t="s">
        <v>135</v>
      </c>
      <c r="AU165" s="264" t="s">
        <v>84</v>
      </c>
      <c r="AV165" s="13" t="s">
        <v>84</v>
      </c>
      <c r="AW165" s="13" t="s">
        <v>32</v>
      </c>
      <c r="AX165" s="13" t="s">
        <v>76</v>
      </c>
      <c r="AY165" s="264" t="s">
        <v>126</v>
      </c>
    </row>
    <row r="166" s="14" customFormat="1">
      <c r="B166" s="265"/>
      <c r="C166" s="266"/>
      <c r="D166" s="245" t="s">
        <v>135</v>
      </c>
      <c r="E166" s="267" t="s">
        <v>1</v>
      </c>
      <c r="F166" s="268" t="s">
        <v>138</v>
      </c>
      <c r="G166" s="266"/>
      <c r="H166" s="269">
        <v>0.10199999999999999</v>
      </c>
      <c r="I166" s="270"/>
      <c r="J166" s="266"/>
      <c r="K166" s="266"/>
      <c r="L166" s="271"/>
      <c r="M166" s="272"/>
      <c r="N166" s="273"/>
      <c r="O166" s="273"/>
      <c r="P166" s="273"/>
      <c r="Q166" s="273"/>
      <c r="R166" s="273"/>
      <c r="S166" s="273"/>
      <c r="T166" s="274"/>
      <c r="AT166" s="275" t="s">
        <v>135</v>
      </c>
      <c r="AU166" s="275" t="s">
        <v>84</v>
      </c>
      <c r="AV166" s="14" t="s">
        <v>133</v>
      </c>
      <c r="AW166" s="14" t="s">
        <v>32</v>
      </c>
      <c r="AX166" s="14" t="s">
        <v>82</v>
      </c>
      <c r="AY166" s="275" t="s">
        <v>126</v>
      </c>
    </row>
    <row r="167" s="1" customFormat="1" ht="24" customHeight="1">
      <c r="B167" s="37"/>
      <c r="C167" s="230" t="s">
        <v>173</v>
      </c>
      <c r="D167" s="230" t="s">
        <v>128</v>
      </c>
      <c r="E167" s="231" t="s">
        <v>381</v>
      </c>
      <c r="F167" s="232" t="s">
        <v>382</v>
      </c>
      <c r="G167" s="233" t="s">
        <v>206</v>
      </c>
      <c r="H167" s="234">
        <v>14</v>
      </c>
      <c r="I167" s="235"/>
      <c r="J167" s="236">
        <f>ROUND(I167*H167,2)</f>
        <v>0</v>
      </c>
      <c r="K167" s="232" t="s">
        <v>132</v>
      </c>
      <c r="L167" s="42"/>
      <c r="M167" s="237" t="s">
        <v>1</v>
      </c>
      <c r="N167" s="238" t="s">
        <v>41</v>
      </c>
      <c r="O167" s="85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AR167" s="241" t="s">
        <v>133</v>
      </c>
      <c r="AT167" s="241" t="s">
        <v>128</v>
      </c>
      <c r="AU167" s="241" t="s">
        <v>84</v>
      </c>
      <c r="AY167" s="16" t="s">
        <v>126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6" t="s">
        <v>82</v>
      </c>
      <c r="BK167" s="242">
        <f>ROUND(I167*H167,2)</f>
        <v>0</v>
      </c>
      <c r="BL167" s="16" t="s">
        <v>133</v>
      </c>
      <c r="BM167" s="241" t="s">
        <v>383</v>
      </c>
    </row>
    <row r="168" s="12" customFormat="1">
      <c r="B168" s="243"/>
      <c r="C168" s="244"/>
      <c r="D168" s="245" t="s">
        <v>135</v>
      </c>
      <c r="E168" s="246" t="s">
        <v>1</v>
      </c>
      <c r="F168" s="247" t="s">
        <v>384</v>
      </c>
      <c r="G168" s="244"/>
      <c r="H168" s="246" t="s">
        <v>1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AT168" s="253" t="s">
        <v>135</v>
      </c>
      <c r="AU168" s="253" t="s">
        <v>84</v>
      </c>
      <c r="AV168" s="12" t="s">
        <v>82</v>
      </c>
      <c r="AW168" s="12" t="s">
        <v>32</v>
      </c>
      <c r="AX168" s="12" t="s">
        <v>76</v>
      </c>
      <c r="AY168" s="253" t="s">
        <v>126</v>
      </c>
    </row>
    <row r="169" s="13" customFormat="1">
      <c r="B169" s="254"/>
      <c r="C169" s="255"/>
      <c r="D169" s="245" t="s">
        <v>135</v>
      </c>
      <c r="E169" s="256" t="s">
        <v>1</v>
      </c>
      <c r="F169" s="257" t="s">
        <v>385</v>
      </c>
      <c r="G169" s="255"/>
      <c r="H169" s="258">
        <v>14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AT169" s="264" t="s">
        <v>135</v>
      </c>
      <c r="AU169" s="264" t="s">
        <v>84</v>
      </c>
      <c r="AV169" s="13" t="s">
        <v>84</v>
      </c>
      <c r="AW169" s="13" t="s">
        <v>32</v>
      </c>
      <c r="AX169" s="13" t="s">
        <v>76</v>
      </c>
      <c r="AY169" s="264" t="s">
        <v>126</v>
      </c>
    </row>
    <row r="170" s="14" customFormat="1">
      <c r="B170" s="265"/>
      <c r="C170" s="266"/>
      <c r="D170" s="245" t="s">
        <v>135</v>
      </c>
      <c r="E170" s="267" t="s">
        <v>1</v>
      </c>
      <c r="F170" s="268" t="s">
        <v>138</v>
      </c>
      <c r="G170" s="266"/>
      <c r="H170" s="269">
        <v>14</v>
      </c>
      <c r="I170" s="270"/>
      <c r="J170" s="266"/>
      <c r="K170" s="266"/>
      <c r="L170" s="271"/>
      <c r="M170" s="272"/>
      <c r="N170" s="273"/>
      <c r="O170" s="273"/>
      <c r="P170" s="273"/>
      <c r="Q170" s="273"/>
      <c r="R170" s="273"/>
      <c r="S170" s="273"/>
      <c r="T170" s="274"/>
      <c r="AT170" s="275" t="s">
        <v>135</v>
      </c>
      <c r="AU170" s="275" t="s">
        <v>84</v>
      </c>
      <c r="AV170" s="14" t="s">
        <v>133</v>
      </c>
      <c r="AW170" s="14" t="s">
        <v>32</v>
      </c>
      <c r="AX170" s="14" t="s">
        <v>82</v>
      </c>
      <c r="AY170" s="275" t="s">
        <v>126</v>
      </c>
    </row>
    <row r="171" s="1" customFormat="1" ht="24" customHeight="1">
      <c r="B171" s="37"/>
      <c r="C171" s="230" t="s">
        <v>176</v>
      </c>
      <c r="D171" s="230" t="s">
        <v>128</v>
      </c>
      <c r="E171" s="231" t="s">
        <v>386</v>
      </c>
      <c r="F171" s="232" t="s">
        <v>387</v>
      </c>
      <c r="G171" s="233" t="s">
        <v>206</v>
      </c>
      <c r="H171" s="234">
        <v>1.3999999999999999</v>
      </c>
      <c r="I171" s="235"/>
      <c r="J171" s="236">
        <f>ROUND(I171*H171,2)</f>
        <v>0</v>
      </c>
      <c r="K171" s="232" t="s">
        <v>132</v>
      </c>
      <c r="L171" s="42"/>
      <c r="M171" s="237" t="s">
        <v>1</v>
      </c>
      <c r="N171" s="238" t="s">
        <v>41</v>
      </c>
      <c r="O171" s="85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AR171" s="241" t="s">
        <v>133</v>
      </c>
      <c r="AT171" s="241" t="s">
        <v>128</v>
      </c>
      <c r="AU171" s="241" t="s">
        <v>84</v>
      </c>
      <c r="AY171" s="16" t="s">
        <v>126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6" t="s">
        <v>82</v>
      </c>
      <c r="BK171" s="242">
        <f>ROUND(I171*H171,2)</f>
        <v>0</v>
      </c>
      <c r="BL171" s="16" t="s">
        <v>133</v>
      </c>
      <c r="BM171" s="241" t="s">
        <v>388</v>
      </c>
    </row>
    <row r="172" s="12" customFormat="1">
      <c r="B172" s="243"/>
      <c r="C172" s="244"/>
      <c r="D172" s="245" t="s">
        <v>135</v>
      </c>
      <c r="E172" s="246" t="s">
        <v>1</v>
      </c>
      <c r="F172" s="247" t="s">
        <v>389</v>
      </c>
      <c r="G172" s="244"/>
      <c r="H172" s="246" t="s">
        <v>1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AT172" s="253" t="s">
        <v>135</v>
      </c>
      <c r="AU172" s="253" t="s">
        <v>84</v>
      </c>
      <c r="AV172" s="12" t="s">
        <v>82</v>
      </c>
      <c r="AW172" s="12" t="s">
        <v>32</v>
      </c>
      <c r="AX172" s="12" t="s">
        <v>76</v>
      </c>
      <c r="AY172" s="253" t="s">
        <v>126</v>
      </c>
    </row>
    <row r="173" s="13" customFormat="1">
      <c r="B173" s="254"/>
      <c r="C173" s="255"/>
      <c r="D173" s="245" t="s">
        <v>135</v>
      </c>
      <c r="E173" s="256" t="s">
        <v>1</v>
      </c>
      <c r="F173" s="257" t="s">
        <v>390</v>
      </c>
      <c r="G173" s="255"/>
      <c r="H173" s="258">
        <v>1.3999999999999999</v>
      </c>
      <c r="I173" s="259"/>
      <c r="J173" s="255"/>
      <c r="K173" s="255"/>
      <c r="L173" s="260"/>
      <c r="M173" s="261"/>
      <c r="N173" s="262"/>
      <c r="O173" s="262"/>
      <c r="P173" s="262"/>
      <c r="Q173" s="262"/>
      <c r="R173" s="262"/>
      <c r="S173" s="262"/>
      <c r="T173" s="263"/>
      <c r="AT173" s="264" t="s">
        <v>135</v>
      </c>
      <c r="AU173" s="264" t="s">
        <v>84</v>
      </c>
      <c r="AV173" s="13" t="s">
        <v>84</v>
      </c>
      <c r="AW173" s="13" t="s">
        <v>32</v>
      </c>
      <c r="AX173" s="13" t="s">
        <v>76</v>
      </c>
      <c r="AY173" s="264" t="s">
        <v>126</v>
      </c>
    </row>
    <row r="174" s="14" customFormat="1">
      <c r="B174" s="265"/>
      <c r="C174" s="266"/>
      <c r="D174" s="245" t="s">
        <v>135</v>
      </c>
      <c r="E174" s="267" t="s">
        <v>1</v>
      </c>
      <c r="F174" s="268" t="s">
        <v>138</v>
      </c>
      <c r="G174" s="266"/>
      <c r="H174" s="269">
        <v>1.3999999999999999</v>
      </c>
      <c r="I174" s="270"/>
      <c r="J174" s="266"/>
      <c r="K174" s="266"/>
      <c r="L174" s="271"/>
      <c r="M174" s="272"/>
      <c r="N174" s="273"/>
      <c r="O174" s="273"/>
      <c r="P174" s="273"/>
      <c r="Q174" s="273"/>
      <c r="R174" s="273"/>
      <c r="S174" s="273"/>
      <c r="T174" s="274"/>
      <c r="AT174" s="275" t="s">
        <v>135</v>
      </c>
      <c r="AU174" s="275" t="s">
        <v>84</v>
      </c>
      <c r="AV174" s="14" t="s">
        <v>133</v>
      </c>
      <c r="AW174" s="14" t="s">
        <v>32</v>
      </c>
      <c r="AX174" s="14" t="s">
        <v>82</v>
      </c>
      <c r="AY174" s="275" t="s">
        <v>126</v>
      </c>
    </row>
    <row r="175" s="1" customFormat="1" ht="16.5" customHeight="1">
      <c r="B175" s="37"/>
      <c r="C175" s="230" t="s">
        <v>180</v>
      </c>
      <c r="D175" s="230" t="s">
        <v>128</v>
      </c>
      <c r="E175" s="231" t="s">
        <v>391</v>
      </c>
      <c r="F175" s="232" t="s">
        <v>392</v>
      </c>
      <c r="G175" s="233" t="s">
        <v>131</v>
      </c>
      <c r="H175" s="234">
        <v>28</v>
      </c>
      <c r="I175" s="235"/>
      <c r="J175" s="236">
        <f>ROUND(I175*H175,2)</f>
        <v>0</v>
      </c>
      <c r="K175" s="232" t="s">
        <v>132</v>
      </c>
      <c r="L175" s="42"/>
      <c r="M175" s="237" t="s">
        <v>1</v>
      </c>
      <c r="N175" s="238" t="s">
        <v>41</v>
      </c>
      <c r="O175" s="85"/>
      <c r="P175" s="239">
        <f>O175*H175</f>
        <v>0</v>
      </c>
      <c r="Q175" s="239">
        <v>0.00199</v>
      </c>
      <c r="R175" s="239">
        <f>Q175*H175</f>
        <v>0.055719999999999999</v>
      </c>
      <c r="S175" s="239">
        <v>0</v>
      </c>
      <c r="T175" s="240">
        <f>S175*H175</f>
        <v>0</v>
      </c>
      <c r="AR175" s="241" t="s">
        <v>133</v>
      </c>
      <c r="AT175" s="241" t="s">
        <v>128</v>
      </c>
      <c r="AU175" s="241" t="s">
        <v>84</v>
      </c>
      <c r="AY175" s="16" t="s">
        <v>126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6" t="s">
        <v>82</v>
      </c>
      <c r="BK175" s="242">
        <f>ROUND(I175*H175,2)</f>
        <v>0</v>
      </c>
      <c r="BL175" s="16" t="s">
        <v>133</v>
      </c>
      <c r="BM175" s="241" t="s">
        <v>393</v>
      </c>
    </row>
    <row r="176" s="12" customFormat="1">
      <c r="B176" s="243"/>
      <c r="C176" s="244"/>
      <c r="D176" s="245" t="s">
        <v>135</v>
      </c>
      <c r="E176" s="246" t="s">
        <v>1</v>
      </c>
      <c r="F176" s="247" t="s">
        <v>384</v>
      </c>
      <c r="G176" s="244"/>
      <c r="H176" s="246" t="s">
        <v>1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AT176" s="253" t="s">
        <v>135</v>
      </c>
      <c r="AU176" s="253" t="s">
        <v>84</v>
      </c>
      <c r="AV176" s="12" t="s">
        <v>82</v>
      </c>
      <c r="AW176" s="12" t="s">
        <v>32</v>
      </c>
      <c r="AX176" s="12" t="s">
        <v>76</v>
      </c>
      <c r="AY176" s="253" t="s">
        <v>126</v>
      </c>
    </row>
    <row r="177" s="13" customFormat="1">
      <c r="B177" s="254"/>
      <c r="C177" s="255"/>
      <c r="D177" s="245" t="s">
        <v>135</v>
      </c>
      <c r="E177" s="256" t="s">
        <v>1</v>
      </c>
      <c r="F177" s="257" t="s">
        <v>394</v>
      </c>
      <c r="G177" s="255"/>
      <c r="H177" s="258">
        <v>28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AT177" s="264" t="s">
        <v>135</v>
      </c>
      <c r="AU177" s="264" t="s">
        <v>84</v>
      </c>
      <c r="AV177" s="13" t="s">
        <v>84</v>
      </c>
      <c r="AW177" s="13" t="s">
        <v>32</v>
      </c>
      <c r="AX177" s="13" t="s">
        <v>76</v>
      </c>
      <c r="AY177" s="264" t="s">
        <v>126</v>
      </c>
    </row>
    <row r="178" s="14" customFormat="1">
      <c r="B178" s="265"/>
      <c r="C178" s="266"/>
      <c r="D178" s="245" t="s">
        <v>135</v>
      </c>
      <c r="E178" s="267" t="s">
        <v>1</v>
      </c>
      <c r="F178" s="268" t="s">
        <v>138</v>
      </c>
      <c r="G178" s="266"/>
      <c r="H178" s="269">
        <v>28</v>
      </c>
      <c r="I178" s="270"/>
      <c r="J178" s="266"/>
      <c r="K178" s="266"/>
      <c r="L178" s="271"/>
      <c r="M178" s="272"/>
      <c r="N178" s="273"/>
      <c r="O178" s="273"/>
      <c r="P178" s="273"/>
      <c r="Q178" s="273"/>
      <c r="R178" s="273"/>
      <c r="S178" s="273"/>
      <c r="T178" s="274"/>
      <c r="AT178" s="275" t="s">
        <v>135</v>
      </c>
      <c r="AU178" s="275" t="s">
        <v>84</v>
      </c>
      <c r="AV178" s="14" t="s">
        <v>133</v>
      </c>
      <c r="AW178" s="14" t="s">
        <v>32</v>
      </c>
      <c r="AX178" s="14" t="s">
        <v>82</v>
      </c>
      <c r="AY178" s="275" t="s">
        <v>126</v>
      </c>
    </row>
    <row r="179" s="1" customFormat="1" ht="24" customHeight="1">
      <c r="B179" s="37"/>
      <c r="C179" s="230" t="s">
        <v>184</v>
      </c>
      <c r="D179" s="230" t="s">
        <v>128</v>
      </c>
      <c r="E179" s="231" t="s">
        <v>395</v>
      </c>
      <c r="F179" s="232" t="s">
        <v>396</v>
      </c>
      <c r="G179" s="233" t="s">
        <v>131</v>
      </c>
      <c r="H179" s="234">
        <v>28</v>
      </c>
      <c r="I179" s="235"/>
      <c r="J179" s="236">
        <f>ROUND(I179*H179,2)</f>
        <v>0</v>
      </c>
      <c r="K179" s="232" t="s">
        <v>132</v>
      </c>
      <c r="L179" s="42"/>
      <c r="M179" s="237" t="s">
        <v>1</v>
      </c>
      <c r="N179" s="238" t="s">
        <v>41</v>
      </c>
      <c r="O179" s="85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AR179" s="241" t="s">
        <v>133</v>
      </c>
      <c r="AT179" s="241" t="s">
        <v>128</v>
      </c>
      <c r="AU179" s="241" t="s">
        <v>84</v>
      </c>
      <c r="AY179" s="16" t="s">
        <v>126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6" t="s">
        <v>82</v>
      </c>
      <c r="BK179" s="242">
        <f>ROUND(I179*H179,2)</f>
        <v>0</v>
      </c>
      <c r="BL179" s="16" t="s">
        <v>133</v>
      </c>
      <c r="BM179" s="241" t="s">
        <v>397</v>
      </c>
    </row>
    <row r="180" s="12" customFormat="1">
      <c r="B180" s="243"/>
      <c r="C180" s="244"/>
      <c r="D180" s="245" t="s">
        <v>135</v>
      </c>
      <c r="E180" s="246" t="s">
        <v>1</v>
      </c>
      <c r="F180" s="247" t="s">
        <v>384</v>
      </c>
      <c r="G180" s="244"/>
      <c r="H180" s="246" t="s">
        <v>1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AT180" s="253" t="s">
        <v>135</v>
      </c>
      <c r="AU180" s="253" t="s">
        <v>84</v>
      </c>
      <c r="AV180" s="12" t="s">
        <v>82</v>
      </c>
      <c r="AW180" s="12" t="s">
        <v>32</v>
      </c>
      <c r="AX180" s="12" t="s">
        <v>76</v>
      </c>
      <c r="AY180" s="253" t="s">
        <v>126</v>
      </c>
    </row>
    <row r="181" s="13" customFormat="1">
      <c r="B181" s="254"/>
      <c r="C181" s="255"/>
      <c r="D181" s="245" t="s">
        <v>135</v>
      </c>
      <c r="E181" s="256" t="s">
        <v>1</v>
      </c>
      <c r="F181" s="257" t="s">
        <v>394</v>
      </c>
      <c r="G181" s="255"/>
      <c r="H181" s="258">
        <v>28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AT181" s="264" t="s">
        <v>135</v>
      </c>
      <c r="AU181" s="264" t="s">
        <v>84</v>
      </c>
      <c r="AV181" s="13" t="s">
        <v>84</v>
      </c>
      <c r="AW181" s="13" t="s">
        <v>32</v>
      </c>
      <c r="AX181" s="13" t="s">
        <v>76</v>
      </c>
      <c r="AY181" s="264" t="s">
        <v>126</v>
      </c>
    </row>
    <row r="182" s="14" customFormat="1">
      <c r="B182" s="265"/>
      <c r="C182" s="266"/>
      <c r="D182" s="245" t="s">
        <v>135</v>
      </c>
      <c r="E182" s="267" t="s">
        <v>1</v>
      </c>
      <c r="F182" s="268" t="s">
        <v>138</v>
      </c>
      <c r="G182" s="266"/>
      <c r="H182" s="269">
        <v>28</v>
      </c>
      <c r="I182" s="270"/>
      <c r="J182" s="266"/>
      <c r="K182" s="266"/>
      <c r="L182" s="271"/>
      <c r="M182" s="272"/>
      <c r="N182" s="273"/>
      <c r="O182" s="273"/>
      <c r="P182" s="273"/>
      <c r="Q182" s="273"/>
      <c r="R182" s="273"/>
      <c r="S182" s="273"/>
      <c r="T182" s="274"/>
      <c r="AT182" s="275" t="s">
        <v>135</v>
      </c>
      <c r="AU182" s="275" t="s">
        <v>84</v>
      </c>
      <c r="AV182" s="14" t="s">
        <v>133</v>
      </c>
      <c r="AW182" s="14" t="s">
        <v>32</v>
      </c>
      <c r="AX182" s="14" t="s">
        <v>82</v>
      </c>
      <c r="AY182" s="275" t="s">
        <v>126</v>
      </c>
    </row>
    <row r="183" s="1" customFormat="1" ht="24" customHeight="1">
      <c r="B183" s="37"/>
      <c r="C183" s="230" t="s">
        <v>187</v>
      </c>
      <c r="D183" s="230" t="s">
        <v>128</v>
      </c>
      <c r="E183" s="231" t="s">
        <v>398</v>
      </c>
      <c r="F183" s="232" t="s">
        <v>399</v>
      </c>
      <c r="G183" s="233" t="s">
        <v>206</v>
      </c>
      <c r="H183" s="234">
        <v>14</v>
      </c>
      <c r="I183" s="235"/>
      <c r="J183" s="236">
        <f>ROUND(I183*H183,2)</f>
        <v>0</v>
      </c>
      <c r="K183" s="232" t="s">
        <v>132</v>
      </c>
      <c r="L183" s="42"/>
      <c r="M183" s="237" t="s">
        <v>1</v>
      </c>
      <c r="N183" s="238" t="s">
        <v>41</v>
      </c>
      <c r="O183" s="85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AR183" s="241" t="s">
        <v>133</v>
      </c>
      <c r="AT183" s="241" t="s">
        <v>128</v>
      </c>
      <c r="AU183" s="241" t="s">
        <v>84</v>
      </c>
      <c r="AY183" s="16" t="s">
        <v>126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6" t="s">
        <v>82</v>
      </c>
      <c r="BK183" s="242">
        <f>ROUND(I183*H183,2)</f>
        <v>0</v>
      </c>
      <c r="BL183" s="16" t="s">
        <v>133</v>
      </c>
      <c r="BM183" s="241" t="s">
        <v>400</v>
      </c>
    </row>
    <row r="184" s="12" customFormat="1">
      <c r="B184" s="243"/>
      <c r="C184" s="244"/>
      <c r="D184" s="245" t="s">
        <v>135</v>
      </c>
      <c r="E184" s="246" t="s">
        <v>1</v>
      </c>
      <c r="F184" s="247" t="s">
        <v>384</v>
      </c>
      <c r="G184" s="244"/>
      <c r="H184" s="246" t="s">
        <v>1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AT184" s="253" t="s">
        <v>135</v>
      </c>
      <c r="AU184" s="253" t="s">
        <v>84</v>
      </c>
      <c r="AV184" s="12" t="s">
        <v>82</v>
      </c>
      <c r="AW184" s="12" t="s">
        <v>32</v>
      </c>
      <c r="AX184" s="12" t="s">
        <v>76</v>
      </c>
      <c r="AY184" s="253" t="s">
        <v>126</v>
      </c>
    </row>
    <row r="185" s="13" customFormat="1">
      <c r="B185" s="254"/>
      <c r="C185" s="255"/>
      <c r="D185" s="245" t="s">
        <v>135</v>
      </c>
      <c r="E185" s="256" t="s">
        <v>1</v>
      </c>
      <c r="F185" s="257" t="s">
        <v>385</v>
      </c>
      <c r="G185" s="255"/>
      <c r="H185" s="258">
        <v>14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AT185" s="264" t="s">
        <v>135</v>
      </c>
      <c r="AU185" s="264" t="s">
        <v>84</v>
      </c>
      <c r="AV185" s="13" t="s">
        <v>84</v>
      </c>
      <c r="AW185" s="13" t="s">
        <v>32</v>
      </c>
      <c r="AX185" s="13" t="s">
        <v>76</v>
      </c>
      <c r="AY185" s="264" t="s">
        <v>126</v>
      </c>
    </row>
    <row r="186" s="14" customFormat="1">
      <c r="B186" s="265"/>
      <c r="C186" s="266"/>
      <c r="D186" s="245" t="s">
        <v>135</v>
      </c>
      <c r="E186" s="267" t="s">
        <v>1</v>
      </c>
      <c r="F186" s="268" t="s">
        <v>138</v>
      </c>
      <c r="G186" s="266"/>
      <c r="H186" s="269">
        <v>14</v>
      </c>
      <c r="I186" s="270"/>
      <c r="J186" s="266"/>
      <c r="K186" s="266"/>
      <c r="L186" s="271"/>
      <c r="M186" s="272"/>
      <c r="N186" s="273"/>
      <c r="O186" s="273"/>
      <c r="P186" s="273"/>
      <c r="Q186" s="273"/>
      <c r="R186" s="273"/>
      <c r="S186" s="273"/>
      <c r="T186" s="274"/>
      <c r="AT186" s="275" t="s">
        <v>135</v>
      </c>
      <c r="AU186" s="275" t="s">
        <v>84</v>
      </c>
      <c r="AV186" s="14" t="s">
        <v>133</v>
      </c>
      <c r="AW186" s="14" t="s">
        <v>32</v>
      </c>
      <c r="AX186" s="14" t="s">
        <v>82</v>
      </c>
      <c r="AY186" s="275" t="s">
        <v>126</v>
      </c>
    </row>
    <row r="187" s="1" customFormat="1" ht="24" customHeight="1">
      <c r="B187" s="37"/>
      <c r="C187" s="230" t="s">
        <v>8</v>
      </c>
      <c r="D187" s="230" t="s">
        <v>128</v>
      </c>
      <c r="E187" s="231" t="s">
        <v>401</v>
      </c>
      <c r="F187" s="232" t="s">
        <v>402</v>
      </c>
      <c r="G187" s="233" t="s">
        <v>206</v>
      </c>
      <c r="H187" s="234">
        <v>25.800000000000001</v>
      </c>
      <c r="I187" s="235"/>
      <c r="J187" s="236">
        <f>ROUND(I187*H187,2)</f>
        <v>0</v>
      </c>
      <c r="K187" s="232" t="s">
        <v>132</v>
      </c>
      <c r="L187" s="42"/>
      <c r="M187" s="237" t="s">
        <v>1</v>
      </c>
      <c r="N187" s="238" t="s">
        <v>41</v>
      </c>
      <c r="O187" s="85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AR187" s="241" t="s">
        <v>133</v>
      </c>
      <c r="AT187" s="241" t="s">
        <v>128</v>
      </c>
      <c r="AU187" s="241" t="s">
        <v>84</v>
      </c>
      <c r="AY187" s="16" t="s">
        <v>126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6" t="s">
        <v>82</v>
      </c>
      <c r="BK187" s="242">
        <f>ROUND(I187*H187,2)</f>
        <v>0</v>
      </c>
      <c r="BL187" s="16" t="s">
        <v>133</v>
      </c>
      <c r="BM187" s="241" t="s">
        <v>403</v>
      </c>
    </row>
    <row r="188" s="12" customFormat="1">
      <c r="B188" s="243"/>
      <c r="C188" s="244"/>
      <c r="D188" s="245" t="s">
        <v>135</v>
      </c>
      <c r="E188" s="246" t="s">
        <v>1</v>
      </c>
      <c r="F188" s="247" t="s">
        <v>404</v>
      </c>
      <c r="G188" s="244"/>
      <c r="H188" s="246" t="s">
        <v>1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AT188" s="253" t="s">
        <v>135</v>
      </c>
      <c r="AU188" s="253" t="s">
        <v>84</v>
      </c>
      <c r="AV188" s="12" t="s">
        <v>82</v>
      </c>
      <c r="AW188" s="12" t="s">
        <v>32</v>
      </c>
      <c r="AX188" s="12" t="s">
        <v>76</v>
      </c>
      <c r="AY188" s="253" t="s">
        <v>126</v>
      </c>
    </row>
    <row r="189" s="13" customFormat="1">
      <c r="B189" s="254"/>
      <c r="C189" s="255"/>
      <c r="D189" s="245" t="s">
        <v>135</v>
      </c>
      <c r="E189" s="256" t="s">
        <v>1</v>
      </c>
      <c r="F189" s="257" t="s">
        <v>215</v>
      </c>
      <c r="G189" s="255"/>
      <c r="H189" s="258">
        <v>25.800000000000001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AT189" s="264" t="s">
        <v>135</v>
      </c>
      <c r="AU189" s="264" t="s">
        <v>84</v>
      </c>
      <c r="AV189" s="13" t="s">
        <v>84</v>
      </c>
      <c r="AW189" s="13" t="s">
        <v>32</v>
      </c>
      <c r="AX189" s="13" t="s">
        <v>76</v>
      </c>
      <c r="AY189" s="264" t="s">
        <v>126</v>
      </c>
    </row>
    <row r="190" s="14" customFormat="1">
      <c r="B190" s="265"/>
      <c r="C190" s="266"/>
      <c r="D190" s="245" t="s">
        <v>135</v>
      </c>
      <c r="E190" s="267" t="s">
        <v>1</v>
      </c>
      <c r="F190" s="268" t="s">
        <v>138</v>
      </c>
      <c r="G190" s="266"/>
      <c r="H190" s="269">
        <v>25.800000000000001</v>
      </c>
      <c r="I190" s="270"/>
      <c r="J190" s="266"/>
      <c r="K190" s="266"/>
      <c r="L190" s="271"/>
      <c r="M190" s="272"/>
      <c r="N190" s="273"/>
      <c r="O190" s="273"/>
      <c r="P190" s="273"/>
      <c r="Q190" s="273"/>
      <c r="R190" s="273"/>
      <c r="S190" s="273"/>
      <c r="T190" s="274"/>
      <c r="AT190" s="275" t="s">
        <v>135</v>
      </c>
      <c r="AU190" s="275" t="s">
        <v>84</v>
      </c>
      <c r="AV190" s="14" t="s">
        <v>133</v>
      </c>
      <c r="AW190" s="14" t="s">
        <v>32</v>
      </c>
      <c r="AX190" s="14" t="s">
        <v>82</v>
      </c>
      <c r="AY190" s="275" t="s">
        <v>126</v>
      </c>
    </row>
    <row r="191" s="1" customFormat="1" ht="24" customHeight="1">
      <c r="B191" s="37"/>
      <c r="C191" s="230" t="s">
        <v>196</v>
      </c>
      <c r="D191" s="230" t="s">
        <v>128</v>
      </c>
      <c r="E191" s="231" t="s">
        <v>217</v>
      </c>
      <c r="F191" s="232" t="s">
        <v>218</v>
      </c>
      <c r="G191" s="233" t="s">
        <v>206</v>
      </c>
      <c r="H191" s="234">
        <v>74</v>
      </c>
      <c r="I191" s="235"/>
      <c r="J191" s="236">
        <f>ROUND(I191*H191,2)</f>
        <v>0</v>
      </c>
      <c r="K191" s="232" t="s">
        <v>132</v>
      </c>
      <c r="L191" s="42"/>
      <c r="M191" s="237" t="s">
        <v>1</v>
      </c>
      <c r="N191" s="238" t="s">
        <v>41</v>
      </c>
      <c r="O191" s="85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AR191" s="241" t="s">
        <v>133</v>
      </c>
      <c r="AT191" s="241" t="s">
        <v>128</v>
      </c>
      <c r="AU191" s="241" t="s">
        <v>84</v>
      </c>
      <c r="AY191" s="16" t="s">
        <v>126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6" t="s">
        <v>82</v>
      </c>
      <c r="BK191" s="242">
        <f>ROUND(I191*H191,2)</f>
        <v>0</v>
      </c>
      <c r="BL191" s="16" t="s">
        <v>133</v>
      </c>
      <c r="BM191" s="241" t="s">
        <v>405</v>
      </c>
    </row>
    <row r="192" s="12" customFormat="1">
      <c r="B192" s="243"/>
      <c r="C192" s="244"/>
      <c r="D192" s="245" t="s">
        <v>135</v>
      </c>
      <c r="E192" s="246" t="s">
        <v>1</v>
      </c>
      <c r="F192" s="247" t="s">
        <v>406</v>
      </c>
      <c r="G192" s="244"/>
      <c r="H192" s="246" t="s">
        <v>1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AT192" s="253" t="s">
        <v>135</v>
      </c>
      <c r="AU192" s="253" t="s">
        <v>84</v>
      </c>
      <c r="AV192" s="12" t="s">
        <v>82</v>
      </c>
      <c r="AW192" s="12" t="s">
        <v>32</v>
      </c>
      <c r="AX192" s="12" t="s">
        <v>76</v>
      </c>
      <c r="AY192" s="253" t="s">
        <v>126</v>
      </c>
    </row>
    <row r="193" s="13" customFormat="1">
      <c r="B193" s="254"/>
      <c r="C193" s="255"/>
      <c r="D193" s="245" t="s">
        <v>135</v>
      </c>
      <c r="E193" s="256" t="s">
        <v>1</v>
      </c>
      <c r="F193" s="257" t="s">
        <v>407</v>
      </c>
      <c r="G193" s="255"/>
      <c r="H193" s="258">
        <v>74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AT193" s="264" t="s">
        <v>135</v>
      </c>
      <c r="AU193" s="264" t="s">
        <v>84</v>
      </c>
      <c r="AV193" s="13" t="s">
        <v>84</v>
      </c>
      <c r="AW193" s="13" t="s">
        <v>32</v>
      </c>
      <c r="AX193" s="13" t="s">
        <v>76</v>
      </c>
      <c r="AY193" s="264" t="s">
        <v>126</v>
      </c>
    </row>
    <row r="194" s="14" customFormat="1">
      <c r="B194" s="265"/>
      <c r="C194" s="266"/>
      <c r="D194" s="245" t="s">
        <v>135</v>
      </c>
      <c r="E194" s="267" t="s">
        <v>1</v>
      </c>
      <c r="F194" s="268" t="s">
        <v>138</v>
      </c>
      <c r="G194" s="266"/>
      <c r="H194" s="269">
        <v>74</v>
      </c>
      <c r="I194" s="270"/>
      <c r="J194" s="266"/>
      <c r="K194" s="266"/>
      <c r="L194" s="271"/>
      <c r="M194" s="272"/>
      <c r="N194" s="273"/>
      <c r="O194" s="273"/>
      <c r="P194" s="273"/>
      <c r="Q194" s="273"/>
      <c r="R194" s="273"/>
      <c r="S194" s="273"/>
      <c r="T194" s="274"/>
      <c r="AT194" s="275" t="s">
        <v>135</v>
      </c>
      <c r="AU194" s="275" t="s">
        <v>84</v>
      </c>
      <c r="AV194" s="14" t="s">
        <v>133</v>
      </c>
      <c r="AW194" s="14" t="s">
        <v>32</v>
      </c>
      <c r="AX194" s="14" t="s">
        <v>82</v>
      </c>
      <c r="AY194" s="275" t="s">
        <v>126</v>
      </c>
    </row>
    <row r="195" s="1" customFormat="1" ht="24" customHeight="1">
      <c r="B195" s="37"/>
      <c r="C195" s="230" t="s">
        <v>203</v>
      </c>
      <c r="D195" s="230" t="s">
        <v>128</v>
      </c>
      <c r="E195" s="231" t="s">
        <v>217</v>
      </c>
      <c r="F195" s="232" t="s">
        <v>218</v>
      </c>
      <c r="G195" s="233" t="s">
        <v>206</v>
      </c>
      <c r="H195" s="234">
        <v>810</v>
      </c>
      <c r="I195" s="235"/>
      <c r="J195" s="236">
        <f>ROUND(I195*H195,2)</f>
        <v>0</v>
      </c>
      <c r="K195" s="232" t="s">
        <v>132</v>
      </c>
      <c r="L195" s="42"/>
      <c r="M195" s="237" t="s">
        <v>1</v>
      </c>
      <c r="N195" s="238" t="s">
        <v>41</v>
      </c>
      <c r="O195" s="85"/>
      <c r="P195" s="239">
        <f>O195*H195</f>
        <v>0</v>
      </c>
      <c r="Q195" s="239">
        <v>0</v>
      </c>
      <c r="R195" s="239">
        <f>Q195*H195</f>
        <v>0</v>
      </c>
      <c r="S195" s="239">
        <v>0</v>
      </c>
      <c r="T195" s="240">
        <f>S195*H195</f>
        <v>0</v>
      </c>
      <c r="AR195" s="241" t="s">
        <v>133</v>
      </c>
      <c r="AT195" s="241" t="s">
        <v>128</v>
      </c>
      <c r="AU195" s="241" t="s">
        <v>84</v>
      </c>
      <c r="AY195" s="16" t="s">
        <v>126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6" t="s">
        <v>82</v>
      </c>
      <c r="BK195" s="242">
        <f>ROUND(I195*H195,2)</f>
        <v>0</v>
      </c>
      <c r="BL195" s="16" t="s">
        <v>133</v>
      </c>
      <c r="BM195" s="241" t="s">
        <v>408</v>
      </c>
    </row>
    <row r="196" s="12" customFormat="1">
      <c r="B196" s="243"/>
      <c r="C196" s="244"/>
      <c r="D196" s="245" t="s">
        <v>135</v>
      </c>
      <c r="E196" s="246" t="s">
        <v>1</v>
      </c>
      <c r="F196" s="247" t="s">
        <v>409</v>
      </c>
      <c r="G196" s="244"/>
      <c r="H196" s="246" t="s">
        <v>1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AT196" s="253" t="s">
        <v>135</v>
      </c>
      <c r="AU196" s="253" t="s">
        <v>84</v>
      </c>
      <c r="AV196" s="12" t="s">
        <v>82</v>
      </c>
      <c r="AW196" s="12" t="s">
        <v>32</v>
      </c>
      <c r="AX196" s="12" t="s">
        <v>76</v>
      </c>
      <c r="AY196" s="253" t="s">
        <v>126</v>
      </c>
    </row>
    <row r="197" s="13" customFormat="1">
      <c r="B197" s="254"/>
      <c r="C197" s="255"/>
      <c r="D197" s="245" t="s">
        <v>135</v>
      </c>
      <c r="E197" s="256" t="s">
        <v>1</v>
      </c>
      <c r="F197" s="257" t="s">
        <v>354</v>
      </c>
      <c r="G197" s="255"/>
      <c r="H197" s="258">
        <v>810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AT197" s="264" t="s">
        <v>135</v>
      </c>
      <c r="AU197" s="264" t="s">
        <v>84</v>
      </c>
      <c r="AV197" s="13" t="s">
        <v>84</v>
      </c>
      <c r="AW197" s="13" t="s">
        <v>32</v>
      </c>
      <c r="AX197" s="13" t="s">
        <v>76</v>
      </c>
      <c r="AY197" s="264" t="s">
        <v>126</v>
      </c>
    </row>
    <row r="198" s="14" customFormat="1">
      <c r="B198" s="265"/>
      <c r="C198" s="266"/>
      <c r="D198" s="245" t="s">
        <v>135</v>
      </c>
      <c r="E198" s="267" t="s">
        <v>1</v>
      </c>
      <c r="F198" s="268" t="s">
        <v>138</v>
      </c>
      <c r="G198" s="266"/>
      <c r="H198" s="269">
        <v>810</v>
      </c>
      <c r="I198" s="270"/>
      <c r="J198" s="266"/>
      <c r="K198" s="266"/>
      <c r="L198" s="271"/>
      <c r="M198" s="272"/>
      <c r="N198" s="273"/>
      <c r="O198" s="273"/>
      <c r="P198" s="273"/>
      <c r="Q198" s="273"/>
      <c r="R198" s="273"/>
      <c r="S198" s="273"/>
      <c r="T198" s="274"/>
      <c r="AT198" s="275" t="s">
        <v>135</v>
      </c>
      <c r="AU198" s="275" t="s">
        <v>84</v>
      </c>
      <c r="AV198" s="14" t="s">
        <v>133</v>
      </c>
      <c r="AW198" s="14" t="s">
        <v>32</v>
      </c>
      <c r="AX198" s="14" t="s">
        <v>82</v>
      </c>
      <c r="AY198" s="275" t="s">
        <v>126</v>
      </c>
    </row>
    <row r="199" s="1" customFormat="1" ht="24" customHeight="1">
      <c r="B199" s="37"/>
      <c r="C199" s="230" t="s">
        <v>210</v>
      </c>
      <c r="D199" s="230" t="s">
        <v>128</v>
      </c>
      <c r="E199" s="231" t="s">
        <v>217</v>
      </c>
      <c r="F199" s="232" t="s">
        <v>218</v>
      </c>
      <c r="G199" s="233" t="s">
        <v>206</v>
      </c>
      <c r="H199" s="234">
        <v>2.9620000000000002</v>
      </c>
      <c r="I199" s="235"/>
      <c r="J199" s="236">
        <f>ROUND(I199*H199,2)</f>
        <v>0</v>
      </c>
      <c r="K199" s="232" t="s">
        <v>132</v>
      </c>
      <c r="L199" s="42"/>
      <c r="M199" s="237" t="s">
        <v>1</v>
      </c>
      <c r="N199" s="238" t="s">
        <v>41</v>
      </c>
      <c r="O199" s="85"/>
      <c r="P199" s="239">
        <f>O199*H199</f>
        <v>0</v>
      </c>
      <c r="Q199" s="239">
        <v>0</v>
      </c>
      <c r="R199" s="239">
        <f>Q199*H199</f>
        <v>0</v>
      </c>
      <c r="S199" s="239">
        <v>0</v>
      </c>
      <c r="T199" s="240">
        <f>S199*H199</f>
        <v>0</v>
      </c>
      <c r="AR199" s="241" t="s">
        <v>133</v>
      </c>
      <c r="AT199" s="241" t="s">
        <v>128</v>
      </c>
      <c r="AU199" s="241" t="s">
        <v>84</v>
      </c>
      <c r="AY199" s="16" t="s">
        <v>126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6" t="s">
        <v>82</v>
      </c>
      <c r="BK199" s="242">
        <f>ROUND(I199*H199,2)</f>
        <v>0</v>
      </c>
      <c r="BL199" s="16" t="s">
        <v>133</v>
      </c>
      <c r="BM199" s="241" t="s">
        <v>410</v>
      </c>
    </row>
    <row r="200" s="12" customFormat="1">
      <c r="B200" s="243"/>
      <c r="C200" s="244"/>
      <c r="D200" s="245" t="s">
        <v>135</v>
      </c>
      <c r="E200" s="246" t="s">
        <v>1</v>
      </c>
      <c r="F200" s="247" t="s">
        <v>384</v>
      </c>
      <c r="G200" s="244"/>
      <c r="H200" s="246" t="s">
        <v>1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AT200" s="253" t="s">
        <v>135</v>
      </c>
      <c r="AU200" s="253" t="s">
        <v>84</v>
      </c>
      <c r="AV200" s="12" t="s">
        <v>82</v>
      </c>
      <c r="AW200" s="12" t="s">
        <v>32</v>
      </c>
      <c r="AX200" s="12" t="s">
        <v>76</v>
      </c>
      <c r="AY200" s="253" t="s">
        <v>126</v>
      </c>
    </row>
    <row r="201" s="13" customFormat="1">
      <c r="B201" s="254"/>
      <c r="C201" s="255"/>
      <c r="D201" s="245" t="s">
        <v>135</v>
      </c>
      <c r="E201" s="256" t="s">
        <v>1</v>
      </c>
      <c r="F201" s="257" t="s">
        <v>411</v>
      </c>
      <c r="G201" s="255"/>
      <c r="H201" s="258">
        <v>2.9620000000000002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AT201" s="264" t="s">
        <v>135</v>
      </c>
      <c r="AU201" s="264" t="s">
        <v>84</v>
      </c>
      <c r="AV201" s="13" t="s">
        <v>84</v>
      </c>
      <c r="AW201" s="13" t="s">
        <v>32</v>
      </c>
      <c r="AX201" s="13" t="s">
        <v>76</v>
      </c>
      <c r="AY201" s="264" t="s">
        <v>126</v>
      </c>
    </row>
    <row r="202" s="14" customFormat="1">
      <c r="B202" s="265"/>
      <c r="C202" s="266"/>
      <c r="D202" s="245" t="s">
        <v>135</v>
      </c>
      <c r="E202" s="267" t="s">
        <v>1</v>
      </c>
      <c r="F202" s="268" t="s">
        <v>138</v>
      </c>
      <c r="G202" s="266"/>
      <c r="H202" s="269">
        <v>2.9620000000000002</v>
      </c>
      <c r="I202" s="270"/>
      <c r="J202" s="266"/>
      <c r="K202" s="266"/>
      <c r="L202" s="271"/>
      <c r="M202" s="272"/>
      <c r="N202" s="273"/>
      <c r="O202" s="273"/>
      <c r="P202" s="273"/>
      <c r="Q202" s="273"/>
      <c r="R202" s="273"/>
      <c r="S202" s="273"/>
      <c r="T202" s="274"/>
      <c r="AT202" s="275" t="s">
        <v>135</v>
      </c>
      <c r="AU202" s="275" t="s">
        <v>84</v>
      </c>
      <c r="AV202" s="14" t="s">
        <v>133</v>
      </c>
      <c r="AW202" s="14" t="s">
        <v>32</v>
      </c>
      <c r="AX202" s="14" t="s">
        <v>82</v>
      </c>
      <c r="AY202" s="275" t="s">
        <v>126</v>
      </c>
    </row>
    <row r="203" s="1" customFormat="1" ht="24" customHeight="1">
      <c r="B203" s="37"/>
      <c r="C203" s="230" t="s">
        <v>216</v>
      </c>
      <c r="D203" s="230" t="s">
        <v>128</v>
      </c>
      <c r="E203" s="231" t="s">
        <v>217</v>
      </c>
      <c r="F203" s="232" t="s">
        <v>218</v>
      </c>
      <c r="G203" s="233" t="s">
        <v>206</v>
      </c>
      <c r="H203" s="234">
        <v>0.216</v>
      </c>
      <c r="I203" s="235"/>
      <c r="J203" s="236">
        <f>ROUND(I203*H203,2)</f>
        <v>0</v>
      </c>
      <c r="K203" s="232" t="s">
        <v>132</v>
      </c>
      <c r="L203" s="42"/>
      <c r="M203" s="237" t="s">
        <v>1</v>
      </c>
      <c r="N203" s="238" t="s">
        <v>41</v>
      </c>
      <c r="O203" s="85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AR203" s="241" t="s">
        <v>133</v>
      </c>
      <c r="AT203" s="241" t="s">
        <v>128</v>
      </c>
      <c r="AU203" s="241" t="s">
        <v>84</v>
      </c>
      <c r="AY203" s="16" t="s">
        <v>126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6" t="s">
        <v>82</v>
      </c>
      <c r="BK203" s="242">
        <f>ROUND(I203*H203,2)</f>
        <v>0</v>
      </c>
      <c r="BL203" s="16" t="s">
        <v>133</v>
      </c>
      <c r="BM203" s="241" t="s">
        <v>412</v>
      </c>
    </row>
    <row r="204" s="12" customFormat="1">
      <c r="B204" s="243"/>
      <c r="C204" s="244"/>
      <c r="D204" s="245" t="s">
        <v>135</v>
      </c>
      <c r="E204" s="246" t="s">
        <v>1</v>
      </c>
      <c r="F204" s="247" t="s">
        <v>413</v>
      </c>
      <c r="G204" s="244"/>
      <c r="H204" s="246" t="s">
        <v>1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AT204" s="253" t="s">
        <v>135</v>
      </c>
      <c r="AU204" s="253" t="s">
        <v>84</v>
      </c>
      <c r="AV204" s="12" t="s">
        <v>82</v>
      </c>
      <c r="AW204" s="12" t="s">
        <v>32</v>
      </c>
      <c r="AX204" s="12" t="s">
        <v>76</v>
      </c>
      <c r="AY204" s="253" t="s">
        <v>126</v>
      </c>
    </row>
    <row r="205" s="13" customFormat="1">
      <c r="B205" s="254"/>
      <c r="C205" s="255"/>
      <c r="D205" s="245" t="s">
        <v>135</v>
      </c>
      <c r="E205" s="256" t="s">
        <v>1</v>
      </c>
      <c r="F205" s="257" t="s">
        <v>414</v>
      </c>
      <c r="G205" s="255"/>
      <c r="H205" s="258">
        <v>0.216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AT205" s="264" t="s">
        <v>135</v>
      </c>
      <c r="AU205" s="264" t="s">
        <v>84</v>
      </c>
      <c r="AV205" s="13" t="s">
        <v>84</v>
      </c>
      <c r="AW205" s="13" t="s">
        <v>32</v>
      </c>
      <c r="AX205" s="13" t="s">
        <v>76</v>
      </c>
      <c r="AY205" s="264" t="s">
        <v>126</v>
      </c>
    </row>
    <row r="206" s="14" customFormat="1">
      <c r="B206" s="265"/>
      <c r="C206" s="266"/>
      <c r="D206" s="245" t="s">
        <v>135</v>
      </c>
      <c r="E206" s="267" t="s">
        <v>1</v>
      </c>
      <c r="F206" s="268" t="s">
        <v>138</v>
      </c>
      <c r="G206" s="266"/>
      <c r="H206" s="269">
        <v>0.216</v>
      </c>
      <c r="I206" s="270"/>
      <c r="J206" s="266"/>
      <c r="K206" s="266"/>
      <c r="L206" s="271"/>
      <c r="M206" s="272"/>
      <c r="N206" s="273"/>
      <c r="O206" s="273"/>
      <c r="P206" s="273"/>
      <c r="Q206" s="273"/>
      <c r="R206" s="273"/>
      <c r="S206" s="273"/>
      <c r="T206" s="274"/>
      <c r="AT206" s="275" t="s">
        <v>135</v>
      </c>
      <c r="AU206" s="275" t="s">
        <v>84</v>
      </c>
      <c r="AV206" s="14" t="s">
        <v>133</v>
      </c>
      <c r="AW206" s="14" t="s">
        <v>32</v>
      </c>
      <c r="AX206" s="14" t="s">
        <v>82</v>
      </c>
      <c r="AY206" s="275" t="s">
        <v>126</v>
      </c>
    </row>
    <row r="207" s="1" customFormat="1" ht="24" customHeight="1">
      <c r="B207" s="37"/>
      <c r="C207" s="230" t="s">
        <v>221</v>
      </c>
      <c r="D207" s="230" t="s">
        <v>128</v>
      </c>
      <c r="E207" s="231" t="s">
        <v>217</v>
      </c>
      <c r="F207" s="232" t="s">
        <v>218</v>
      </c>
      <c r="G207" s="233" t="s">
        <v>206</v>
      </c>
      <c r="H207" s="234">
        <v>1.024</v>
      </c>
      <c r="I207" s="235"/>
      <c r="J207" s="236">
        <f>ROUND(I207*H207,2)</f>
        <v>0</v>
      </c>
      <c r="K207" s="232" t="s">
        <v>132</v>
      </c>
      <c r="L207" s="42"/>
      <c r="M207" s="237" t="s">
        <v>1</v>
      </c>
      <c r="N207" s="238" t="s">
        <v>41</v>
      </c>
      <c r="O207" s="85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AR207" s="241" t="s">
        <v>133</v>
      </c>
      <c r="AT207" s="241" t="s">
        <v>128</v>
      </c>
      <c r="AU207" s="241" t="s">
        <v>84</v>
      </c>
      <c r="AY207" s="16" t="s">
        <v>126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6" t="s">
        <v>82</v>
      </c>
      <c r="BK207" s="242">
        <f>ROUND(I207*H207,2)</f>
        <v>0</v>
      </c>
      <c r="BL207" s="16" t="s">
        <v>133</v>
      </c>
      <c r="BM207" s="241" t="s">
        <v>415</v>
      </c>
    </row>
    <row r="208" s="12" customFormat="1">
      <c r="B208" s="243"/>
      <c r="C208" s="244"/>
      <c r="D208" s="245" t="s">
        <v>135</v>
      </c>
      <c r="E208" s="246" t="s">
        <v>1</v>
      </c>
      <c r="F208" s="247" t="s">
        <v>376</v>
      </c>
      <c r="G208" s="244"/>
      <c r="H208" s="246" t="s">
        <v>1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AT208" s="253" t="s">
        <v>135</v>
      </c>
      <c r="AU208" s="253" t="s">
        <v>84</v>
      </c>
      <c r="AV208" s="12" t="s">
        <v>82</v>
      </c>
      <c r="AW208" s="12" t="s">
        <v>32</v>
      </c>
      <c r="AX208" s="12" t="s">
        <v>76</v>
      </c>
      <c r="AY208" s="253" t="s">
        <v>126</v>
      </c>
    </row>
    <row r="209" s="13" customFormat="1">
      <c r="B209" s="254"/>
      <c r="C209" s="255"/>
      <c r="D209" s="245" t="s">
        <v>135</v>
      </c>
      <c r="E209" s="256" t="s">
        <v>1</v>
      </c>
      <c r="F209" s="257" t="s">
        <v>377</v>
      </c>
      <c r="G209" s="255"/>
      <c r="H209" s="258">
        <v>1.024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AT209" s="264" t="s">
        <v>135</v>
      </c>
      <c r="AU209" s="264" t="s">
        <v>84</v>
      </c>
      <c r="AV209" s="13" t="s">
        <v>84</v>
      </c>
      <c r="AW209" s="13" t="s">
        <v>32</v>
      </c>
      <c r="AX209" s="13" t="s">
        <v>76</v>
      </c>
      <c r="AY209" s="264" t="s">
        <v>126</v>
      </c>
    </row>
    <row r="210" s="14" customFormat="1">
      <c r="B210" s="265"/>
      <c r="C210" s="266"/>
      <c r="D210" s="245" t="s">
        <v>135</v>
      </c>
      <c r="E210" s="267" t="s">
        <v>1</v>
      </c>
      <c r="F210" s="268" t="s">
        <v>138</v>
      </c>
      <c r="G210" s="266"/>
      <c r="H210" s="269">
        <v>1.024</v>
      </c>
      <c r="I210" s="270"/>
      <c r="J210" s="266"/>
      <c r="K210" s="266"/>
      <c r="L210" s="271"/>
      <c r="M210" s="272"/>
      <c r="N210" s="273"/>
      <c r="O210" s="273"/>
      <c r="P210" s="273"/>
      <c r="Q210" s="273"/>
      <c r="R210" s="273"/>
      <c r="S210" s="273"/>
      <c r="T210" s="274"/>
      <c r="AT210" s="275" t="s">
        <v>135</v>
      </c>
      <c r="AU210" s="275" t="s">
        <v>84</v>
      </c>
      <c r="AV210" s="14" t="s">
        <v>133</v>
      </c>
      <c r="AW210" s="14" t="s">
        <v>32</v>
      </c>
      <c r="AX210" s="14" t="s">
        <v>82</v>
      </c>
      <c r="AY210" s="275" t="s">
        <v>126</v>
      </c>
    </row>
    <row r="211" s="1" customFormat="1" ht="16.5" customHeight="1">
      <c r="B211" s="37"/>
      <c r="C211" s="230" t="s">
        <v>7</v>
      </c>
      <c r="D211" s="230" t="s">
        <v>128</v>
      </c>
      <c r="E211" s="231" t="s">
        <v>222</v>
      </c>
      <c r="F211" s="232" t="s">
        <v>223</v>
      </c>
      <c r="G211" s="233" t="s">
        <v>206</v>
      </c>
      <c r="H211" s="234">
        <v>25.800000000000001</v>
      </c>
      <c r="I211" s="235"/>
      <c r="J211" s="236">
        <f>ROUND(I211*H211,2)</f>
        <v>0</v>
      </c>
      <c r="K211" s="232" t="s">
        <v>132</v>
      </c>
      <c r="L211" s="42"/>
      <c r="M211" s="237" t="s">
        <v>1</v>
      </c>
      <c r="N211" s="238" t="s">
        <v>41</v>
      </c>
      <c r="O211" s="85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AR211" s="241" t="s">
        <v>133</v>
      </c>
      <c r="AT211" s="241" t="s">
        <v>128</v>
      </c>
      <c r="AU211" s="241" t="s">
        <v>84</v>
      </c>
      <c r="AY211" s="16" t="s">
        <v>126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6" t="s">
        <v>82</v>
      </c>
      <c r="BK211" s="242">
        <f>ROUND(I211*H211,2)</f>
        <v>0</v>
      </c>
      <c r="BL211" s="16" t="s">
        <v>133</v>
      </c>
      <c r="BM211" s="241" t="s">
        <v>416</v>
      </c>
    </row>
    <row r="212" s="12" customFormat="1">
      <c r="B212" s="243"/>
      <c r="C212" s="244"/>
      <c r="D212" s="245" t="s">
        <v>135</v>
      </c>
      <c r="E212" s="246" t="s">
        <v>1</v>
      </c>
      <c r="F212" s="247" t="s">
        <v>417</v>
      </c>
      <c r="G212" s="244"/>
      <c r="H212" s="246" t="s">
        <v>1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AT212" s="253" t="s">
        <v>135</v>
      </c>
      <c r="AU212" s="253" t="s">
        <v>84</v>
      </c>
      <c r="AV212" s="12" t="s">
        <v>82</v>
      </c>
      <c r="AW212" s="12" t="s">
        <v>32</v>
      </c>
      <c r="AX212" s="12" t="s">
        <v>76</v>
      </c>
      <c r="AY212" s="253" t="s">
        <v>126</v>
      </c>
    </row>
    <row r="213" s="13" customFormat="1">
      <c r="B213" s="254"/>
      <c r="C213" s="255"/>
      <c r="D213" s="245" t="s">
        <v>135</v>
      </c>
      <c r="E213" s="256" t="s">
        <v>1</v>
      </c>
      <c r="F213" s="257" t="s">
        <v>215</v>
      </c>
      <c r="G213" s="255"/>
      <c r="H213" s="258">
        <v>25.800000000000001</v>
      </c>
      <c r="I213" s="259"/>
      <c r="J213" s="255"/>
      <c r="K213" s="255"/>
      <c r="L213" s="260"/>
      <c r="M213" s="261"/>
      <c r="N213" s="262"/>
      <c r="O213" s="262"/>
      <c r="P213" s="262"/>
      <c r="Q213" s="262"/>
      <c r="R213" s="262"/>
      <c r="S213" s="262"/>
      <c r="T213" s="263"/>
      <c r="AT213" s="264" t="s">
        <v>135</v>
      </c>
      <c r="AU213" s="264" t="s">
        <v>84</v>
      </c>
      <c r="AV213" s="13" t="s">
        <v>84</v>
      </c>
      <c r="AW213" s="13" t="s">
        <v>32</v>
      </c>
      <c r="AX213" s="13" t="s">
        <v>76</v>
      </c>
      <c r="AY213" s="264" t="s">
        <v>126</v>
      </c>
    </row>
    <row r="214" s="14" customFormat="1">
      <c r="B214" s="265"/>
      <c r="C214" s="266"/>
      <c r="D214" s="245" t="s">
        <v>135</v>
      </c>
      <c r="E214" s="267" t="s">
        <v>1</v>
      </c>
      <c r="F214" s="268" t="s">
        <v>138</v>
      </c>
      <c r="G214" s="266"/>
      <c r="H214" s="269">
        <v>25.800000000000001</v>
      </c>
      <c r="I214" s="270"/>
      <c r="J214" s="266"/>
      <c r="K214" s="266"/>
      <c r="L214" s="271"/>
      <c r="M214" s="272"/>
      <c r="N214" s="273"/>
      <c r="O214" s="273"/>
      <c r="P214" s="273"/>
      <c r="Q214" s="273"/>
      <c r="R214" s="273"/>
      <c r="S214" s="273"/>
      <c r="T214" s="274"/>
      <c r="AT214" s="275" t="s">
        <v>135</v>
      </c>
      <c r="AU214" s="275" t="s">
        <v>84</v>
      </c>
      <c r="AV214" s="14" t="s">
        <v>133</v>
      </c>
      <c r="AW214" s="14" t="s">
        <v>32</v>
      </c>
      <c r="AX214" s="14" t="s">
        <v>82</v>
      </c>
      <c r="AY214" s="275" t="s">
        <v>126</v>
      </c>
    </row>
    <row r="215" s="1" customFormat="1" ht="16.5" customHeight="1">
      <c r="B215" s="37"/>
      <c r="C215" s="230" t="s">
        <v>228</v>
      </c>
      <c r="D215" s="230" t="s">
        <v>128</v>
      </c>
      <c r="E215" s="231" t="s">
        <v>222</v>
      </c>
      <c r="F215" s="232" t="s">
        <v>223</v>
      </c>
      <c r="G215" s="233" t="s">
        <v>206</v>
      </c>
      <c r="H215" s="234">
        <v>74</v>
      </c>
      <c r="I215" s="235"/>
      <c r="J215" s="236">
        <f>ROUND(I215*H215,2)</f>
        <v>0</v>
      </c>
      <c r="K215" s="232" t="s">
        <v>132</v>
      </c>
      <c r="L215" s="42"/>
      <c r="M215" s="237" t="s">
        <v>1</v>
      </c>
      <c r="N215" s="238" t="s">
        <v>41</v>
      </c>
      <c r="O215" s="85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AR215" s="241" t="s">
        <v>133</v>
      </c>
      <c r="AT215" s="241" t="s">
        <v>128</v>
      </c>
      <c r="AU215" s="241" t="s">
        <v>84</v>
      </c>
      <c r="AY215" s="16" t="s">
        <v>126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6" t="s">
        <v>82</v>
      </c>
      <c r="BK215" s="242">
        <f>ROUND(I215*H215,2)</f>
        <v>0</v>
      </c>
      <c r="BL215" s="16" t="s">
        <v>133</v>
      </c>
      <c r="BM215" s="241" t="s">
        <v>418</v>
      </c>
    </row>
    <row r="216" s="12" customFormat="1">
      <c r="B216" s="243"/>
      <c r="C216" s="244"/>
      <c r="D216" s="245" t="s">
        <v>135</v>
      </c>
      <c r="E216" s="246" t="s">
        <v>1</v>
      </c>
      <c r="F216" s="247" t="s">
        <v>419</v>
      </c>
      <c r="G216" s="244"/>
      <c r="H216" s="246" t="s">
        <v>1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AT216" s="253" t="s">
        <v>135</v>
      </c>
      <c r="AU216" s="253" t="s">
        <v>84</v>
      </c>
      <c r="AV216" s="12" t="s">
        <v>82</v>
      </c>
      <c r="AW216" s="12" t="s">
        <v>32</v>
      </c>
      <c r="AX216" s="12" t="s">
        <v>76</v>
      </c>
      <c r="AY216" s="253" t="s">
        <v>126</v>
      </c>
    </row>
    <row r="217" s="13" customFormat="1">
      <c r="B217" s="254"/>
      <c r="C217" s="255"/>
      <c r="D217" s="245" t="s">
        <v>135</v>
      </c>
      <c r="E217" s="256" t="s">
        <v>1</v>
      </c>
      <c r="F217" s="257" t="s">
        <v>407</v>
      </c>
      <c r="G217" s="255"/>
      <c r="H217" s="258">
        <v>74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AT217" s="264" t="s">
        <v>135</v>
      </c>
      <c r="AU217" s="264" t="s">
        <v>84</v>
      </c>
      <c r="AV217" s="13" t="s">
        <v>84</v>
      </c>
      <c r="AW217" s="13" t="s">
        <v>32</v>
      </c>
      <c r="AX217" s="13" t="s">
        <v>76</v>
      </c>
      <c r="AY217" s="264" t="s">
        <v>126</v>
      </c>
    </row>
    <row r="218" s="14" customFormat="1">
      <c r="B218" s="265"/>
      <c r="C218" s="266"/>
      <c r="D218" s="245" t="s">
        <v>135</v>
      </c>
      <c r="E218" s="267" t="s">
        <v>1</v>
      </c>
      <c r="F218" s="268" t="s">
        <v>138</v>
      </c>
      <c r="G218" s="266"/>
      <c r="H218" s="269">
        <v>74</v>
      </c>
      <c r="I218" s="270"/>
      <c r="J218" s="266"/>
      <c r="K218" s="266"/>
      <c r="L218" s="271"/>
      <c r="M218" s="272"/>
      <c r="N218" s="273"/>
      <c r="O218" s="273"/>
      <c r="P218" s="273"/>
      <c r="Q218" s="273"/>
      <c r="R218" s="273"/>
      <c r="S218" s="273"/>
      <c r="T218" s="274"/>
      <c r="AT218" s="275" t="s">
        <v>135</v>
      </c>
      <c r="AU218" s="275" t="s">
        <v>84</v>
      </c>
      <c r="AV218" s="14" t="s">
        <v>133</v>
      </c>
      <c r="AW218" s="14" t="s">
        <v>32</v>
      </c>
      <c r="AX218" s="14" t="s">
        <v>82</v>
      </c>
      <c r="AY218" s="275" t="s">
        <v>126</v>
      </c>
    </row>
    <row r="219" s="1" customFormat="1" ht="16.5" customHeight="1">
      <c r="B219" s="37"/>
      <c r="C219" s="230" t="s">
        <v>235</v>
      </c>
      <c r="D219" s="230" t="s">
        <v>128</v>
      </c>
      <c r="E219" s="231" t="s">
        <v>222</v>
      </c>
      <c r="F219" s="232" t="s">
        <v>223</v>
      </c>
      <c r="G219" s="233" t="s">
        <v>206</v>
      </c>
      <c r="H219" s="234">
        <v>0.216</v>
      </c>
      <c r="I219" s="235"/>
      <c r="J219" s="236">
        <f>ROUND(I219*H219,2)</f>
        <v>0</v>
      </c>
      <c r="K219" s="232" t="s">
        <v>132</v>
      </c>
      <c r="L219" s="42"/>
      <c r="M219" s="237" t="s">
        <v>1</v>
      </c>
      <c r="N219" s="238" t="s">
        <v>41</v>
      </c>
      <c r="O219" s="85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AR219" s="241" t="s">
        <v>133</v>
      </c>
      <c r="AT219" s="241" t="s">
        <v>128</v>
      </c>
      <c r="AU219" s="241" t="s">
        <v>84</v>
      </c>
      <c r="AY219" s="16" t="s">
        <v>126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6" t="s">
        <v>82</v>
      </c>
      <c r="BK219" s="242">
        <f>ROUND(I219*H219,2)</f>
        <v>0</v>
      </c>
      <c r="BL219" s="16" t="s">
        <v>133</v>
      </c>
      <c r="BM219" s="241" t="s">
        <v>420</v>
      </c>
    </row>
    <row r="220" s="12" customFormat="1">
      <c r="B220" s="243"/>
      <c r="C220" s="244"/>
      <c r="D220" s="245" t="s">
        <v>135</v>
      </c>
      <c r="E220" s="246" t="s">
        <v>1</v>
      </c>
      <c r="F220" s="247" t="s">
        <v>413</v>
      </c>
      <c r="G220" s="244"/>
      <c r="H220" s="246" t="s">
        <v>1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AT220" s="253" t="s">
        <v>135</v>
      </c>
      <c r="AU220" s="253" t="s">
        <v>84</v>
      </c>
      <c r="AV220" s="12" t="s">
        <v>82</v>
      </c>
      <c r="AW220" s="12" t="s">
        <v>32</v>
      </c>
      <c r="AX220" s="12" t="s">
        <v>76</v>
      </c>
      <c r="AY220" s="253" t="s">
        <v>126</v>
      </c>
    </row>
    <row r="221" s="13" customFormat="1">
      <c r="B221" s="254"/>
      <c r="C221" s="255"/>
      <c r="D221" s="245" t="s">
        <v>135</v>
      </c>
      <c r="E221" s="256" t="s">
        <v>1</v>
      </c>
      <c r="F221" s="257" t="s">
        <v>414</v>
      </c>
      <c r="G221" s="255"/>
      <c r="H221" s="258">
        <v>0.216</v>
      </c>
      <c r="I221" s="259"/>
      <c r="J221" s="255"/>
      <c r="K221" s="255"/>
      <c r="L221" s="260"/>
      <c r="M221" s="261"/>
      <c r="N221" s="262"/>
      <c r="O221" s="262"/>
      <c r="P221" s="262"/>
      <c r="Q221" s="262"/>
      <c r="R221" s="262"/>
      <c r="S221" s="262"/>
      <c r="T221" s="263"/>
      <c r="AT221" s="264" t="s">
        <v>135</v>
      </c>
      <c r="AU221" s="264" t="s">
        <v>84</v>
      </c>
      <c r="AV221" s="13" t="s">
        <v>84</v>
      </c>
      <c r="AW221" s="13" t="s">
        <v>32</v>
      </c>
      <c r="AX221" s="13" t="s">
        <v>76</v>
      </c>
      <c r="AY221" s="264" t="s">
        <v>126</v>
      </c>
    </row>
    <row r="222" s="14" customFormat="1">
      <c r="B222" s="265"/>
      <c r="C222" s="266"/>
      <c r="D222" s="245" t="s">
        <v>135</v>
      </c>
      <c r="E222" s="267" t="s">
        <v>1</v>
      </c>
      <c r="F222" s="268" t="s">
        <v>138</v>
      </c>
      <c r="G222" s="266"/>
      <c r="H222" s="269">
        <v>0.216</v>
      </c>
      <c r="I222" s="270"/>
      <c r="J222" s="266"/>
      <c r="K222" s="266"/>
      <c r="L222" s="271"/>
      <c r="M222" s="272"/>
      <c r="N222" s="273"/>
      <c r="O222" s="273"/>
      <c r="P222" s="273"/>
      <c r="Q222" s="273"/>
      <c r="R222" s="273"/>
      <c r="S222" s="273"/>
      <c r="T222" s="274"/>
      <c r="AT222" s="275" t="s">
        <v>135</v>
      </c>
      <c r="AU222" s="275" t="s">
        <v>84</v>
      </c>
      <c r="AV222" s="14" t="s">
        <v>133</v>
      </c>
      <c r="AW222" s="14" t="s">
        <v>32</v>
      </c>
      <c r="AX222" s="14" t="s">
        <v>82</v>
      </c>
      <c r="AY222" s="275" t="s">
        <v>126</v>
      </c>
    </row>
    <row r="223" s="1" customFormat="1" ht="24" customHeight="1">
      <c r="B223" s="37"/>
      <c r="C223" s="230" t="s">
        <v>240</v>
      </c>
      <c r="D223" s="230" t="s">
        <v>128</v>
      </c>
      <c r="E223" s="231" t="s">
        <v>421</v>
      </c>
      <c r="F223" s="232" t="s">
        <v>422</v>
      </c>
      <c r="G223" s="233" t="s">
        <v>206</v>
      </c>
      <c r="H223" s="234">
        <v>74</v>
      </c>
      <c r="I223" s="235"/>
      <c r="J223" s="236">
        <f>ROUND(I223*H223,2)</f>
        <v>0</v>
      </c>
      <c r="K223" s="232" t="s">
        <v>132</v>
      </c>
      <c r="L223" s="42"/>
      <c r="M223" s="237" t="s">
        <v>1</v>
      </c>
      <c r="N223" s="238" t="s">
        <v>41</v>
      </c>
      <c r="O223" s="85"/>
      <c r="P223" s="239">
        <f>O223*H223</f>
        <v>0</v>
      </c>
      <c r="Q223" s="239">
        <v>0</v>
      </c>
      <c r="R223" s="239">
        <f>Q223*H223</f>
        <v>0</v>
      </c>
      <c r="S223" s="239">
        <v>0</v>
      </c>
      <c r="T223" s="240">
        <f>S223*H223</f>
        <v>0</v>
      </c>
      <c r="AR223" s="241" t="s">
        <v>133</v>
      </c>
      <c r="AT223" s="241" t="s">
        <v>128</v>
      </c>
      <c r="AU223" s="241" t="s">
        <v>84</v>
      </c>
      <c r="AY223" s="16" t="s">
        <v>126</v>
      </c>
      <c r="BE223" s="242">
        <f>IF(N223="základní",J223,0)</f>
        <v>0</v>
      </c>
      <c r="BF223" s="242">
        <f>IF(N223="snížená",J223,0)</f>
        <v>0</v>
      </c>
      <c r="BG223" s="242">
        <f>IF(N223="zákl. přenesená",J223,0)</f>
        <v>0</v>
      </c>
      <c r="BH223" s="242">
        <f>IF(N223="sníž. přenesená",J223,0)</f>
        <v>0</v>
      </c>
      <c r="BI223" s="242">
        <f>IF(N223="nulová",J223,0)</f>
        <v>0</v>
      </c>
      <c r="BJ223" s="16" t="s">
        <v>82</v>
      </c>
      <c r="BK223" s="242">
        <f>ROUND(I223*H223,2)</f>
        <v>0</v>
      </c>
      <c r="BL223" s="16" t="s">
        <v>133</v>
      </c>
      <c r="BM223" s="241" t="s">
        <v>423</v>
      </c>
    </row>
    <row r="224" s="12" customFormat="1">
      <c r="B224" s="243"/>
      <c r="C224" s="244"/>
      <c r="D224" s="245" t="s">
        <v>135</v>
      </c>
      <c r="E224" s="246" t="s">
        <v>1</v>
      </c>
      <c r="F224" s="247" t="s">
        <v>406</v>
      </c>
      <c r="G224" s="244"/>
      <c r="H224" s="246" t="s">
        <v>1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AT224" s="253" t="s">
        <v>135</v>
      </c>
      <c r="AU224" s="253" t="s">
        <v>84</v>
      </c>
      <c r="AV224" s="12" t="s">
        <v>82</v>
      </c>
      <c r="AW224" s="12" t="s">
        <v>32</v>
      </c>
      <c r="AX224" s="12" t="s">
        <v>76</v>
      </c>
      <c r="AY224" s="253" t="s">
        <v>126</v>
      </c>
    </row>
    <row r="225" s="13" customFormat="1">
      <c r="B225" s="254"/>
      <c r="C225" s="255"/>
      <c r="D225" s="245" t="s">
        <v>135</v>
      </c>
      <c r="E225" s="256" t="s">
        <v>1</v>
      </c>
      <c r="F225" s="257" t="s">
        <v>407</v>
      </c>
      <c r="G225" s="255"/>
      <c r="H225" s="258">
        <v>74</v>
      </c>
      <c r="I225" s="259"/>
      <c r="J225" s="255"/>
      <c r="K225" s="255"/>
      <c r="L225" s="260"/>
      <c r="M225" s="261"/>
      <c r="N225" s="262"/>
      <c r="O225" s="262"/>
      <c r="P225" s="262"/>
      <c r="Q225" s="262"/>
      <c r="R225" s="262"/>
      <c r="S225" s="262"/>
      <c r="T225" s="263"/>
      <c r="AT225" s="264" t="s">
        <v>135</v>
      </c>
      <c r="AU225" s="264" t="s">
        <v>84</v>
      </c>
      <c r="AV225" s="13" t="s">
        <v>84</v>
      </c>
      <c r="AW225" s="13" t="s">
        <v>32</v>
      </c>
      <c r="AX225" s="13" t="s">
        <v>76</v>
      </c>
      <c r="AY225" s="264" t="s">
        <v>126</v>
      </c>
    </row>
    <row r="226" s="14" customFormat="1">
      <c r="B226" s="265"/>
      <c r="C226" s="266"/>
      <c r="D226" s="245" t="s">
        <v>135</v>
      </c>
      <c r="E226" s="267" t="s">
        <v>1</v>
      </c>
      <c r="F226" s="268" t="s">
        <v>138</v>
      </c>
      <c r="G226" s="266"/>
      <c r="H226" s="269">
        <v>74</v>
      </c>
      <c r="I226" s="270"/>
      <c r="J226" s="266"/>
      <c r="K226" s="266"/>
      <c r="L226" s="271"/>
      <c r="M226" s="272"/>
      <c r="N226" s="273"/>
      <c r="O226" s="273"/>
      <c r="P226" s="273"/>
      <c r="Q226" s="273"/>
      <c r="R226" s="273"/>
      <c r="S226" s="273"/>
      <c r="T226" s="274"/>
      <c r="AT226" s="275" t="s">
        <v>135</v>
      </c>
      <c r="AU226" s="275" t="s">
        <v>84</v>
      </c>
      <c r="AV226" s="14" t="s">
        <v>133</v>
      </c>
      <c r="AW226" s="14" t="s">
        <v>32</v>
      </c>
      <c r="AX226" s="14" t="s">
        <v>82</v>
      </c>
      <c r="AY226" s="275" t="s">
        <v>126</v>
      </c>
    </row>
    <row r="227" s="1" customFormat="1" ht="16.5" customHeight="1">
      <c r="B227" s="37"/>
      <c r="C227" s="281" t="s">
        <v>244</v>
      </c>
      <c r="D227" s="281" t="s">
        <v>424</v>
      </c>
      <c r="E227" s="282" t="s">
        <v>425</v>
      </c>
      <c r="F227" s="283" t="s">
        <v>426</v>
      </c>
      <c r="G227" s="284" t="s">
        <v>206</v>
      </c>
      <c r="H227" s="285">
        <v>74</v>
      </c>
      <c r="I227" s="286"/>
      <c r="J227" s="287">
        <f>ROUND(I227*H227,2)</f>
        <v>0</v>
      </c>
      <c r="K227" s="283" t="s">
        <v>1</v>
      </c>
      <c r="L227" s="288"/>
      <c r="M227" s="289" t="s">
        <v>1</v>
      </c>
      <c r="N227" s="290" t="s">
        <v>41</v>
      </c>
      <c r="O227" s="85"/>
      <c r="P227" s="239">
        <f>O227*H227</f>
        <v>0</v>
      </c>
      <c r="Q227" s="239">
        <v>0</v>
      </c>
      <c r="R227" s="239">
        <f>Q227*H227</f>
        <v>0</v>
      </c>
      <c r="S227" s="239">
        <v>0</v>
      </c>
      <c r="T227" s="240">
        <f>S227*H227</f>
        <v>0</v>
      </c>
      <c r="AR227" s="241" t="s">
        <v>164</v>
      </c>
      <c r="AT227" s="241" t="s">
        <v>424</v>
      </c>
      <c r="AU227" s="241" t="s">
        <v>84</v>
      </c>
      <c r="AY227" s="16" t="s">
        <v>126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6" t="s">
        <v>82</v>
      </c>
      <c r="BK227" s="242">
        <f>ROUND(I227*H227,2)</f>
        <v>0</v>
      </c>
      <c r="BL227" s="16" t="s">
        <v>133</v>
      </c>
      <c r="BM227" s="241" t="s">
        <v>427</v>
      </c>
    </row>
    <row r="228" s="12" customFormat="1">
      <c r="B228" s="243"/>
      <c r="C228" s="244"/>
      <c r="D228" s="245" t="s">
        <v>135</v>
      </c>
      <c r="E228" s="246" t="s">
        <v>1</v>
      </c>
      <c r="F228" s="247" t="s">
        <v>419</v>
      </c>
      <c r="G228" s="244"/>
      <c r="H228" s="246" t="s">
        <v>1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AT228" s="253" t="s">
        <v>135</v>
      </c>
      <c r="AU228" s="253" t="s">
        <v>84</v>
      </c>
      <c r="AV228" s="12" t="s">
        <v>82</v>
      </c>
      <c r="AW228" s="12" t="s">
        <v>32</v>
      </c>
      <c r="AX228" s="12" t="s">
        <v>76</v>
      </c>
      <c r="AY228" s="253" t="s">
        <v>126</v>
      </c>
    </row>
    <row r="229" s="13" customFormat="1">
      <c r="B229" s="254"/>
      <c r="C229" s="255"/>
      <c r="D229" s="245" t="s">
        <v>135</v>
      </c>
      <c r="E229" s="256" t="s">
        <v>1</v>
      </c>
      <c r="F229" s="257" t="s">
        <v>407</v>
      </c>
      <c r="G229" s="255"/>
      <c r="H229" s="258">
        <v>74</v>
      </c>
      <c r="I229" s="259"/>
      <c r="J229" s="255"/>
      <c r="K229" s="255"/>
      <c r="L229" s="260"/>
      <c r="M229" s="261"/>
      <c r="N229" s="262"/>
      <c r="O229" s="262"/>
      <c r="P229" s="262"/>
      <c r="Q229" s="262"/>
      <c r="R229" s="262"/>
      <c r="S229" s="262"/>
      <c r="T229" s="263"/>
      <c r="AT229" s="264" t="s">
        <v>135</v>
      </c>
      <c r="AU229" s="264" t="s">
        <v>84</v>
      </c>
      <c r="AV229" s="13" t="s">
        <v>84</v>
      </c>
      <c r="AW229" s="13" t="s">
        <v>32</v>
      </c>
      <c r="AX229" s="13" t="s">
        <v>76</v>
      </c>
      <c r="AY229" s="264" t="s">
        <v>126</v>
      </c>
    </row>
    <row r="230" s="14" customFormat="1">
      <c r="B230" s="265"/>
      <c r="C230" s="266"/>
      <c r="D230" s="245" t="s">
        <v>135</v>
      </c>
      <c r="E230" s="267" t="s">
        <v>1</v>
      </c>
      <c r="F230" s="268" t="s">
        <v>138</v>
      </c>
      <c r="G230" s="266"/>
      <c r="H230" s="269">
        <v>74</v>
      </c>
      <c r="I230" s="270"/>
      <c r="J230" s="266"/>
      <c r="K230" s="266"/>
      <c r="L230" s="271"/>
      <c r="M230" s="272"/>
      <c r="N230" s="273"/>
      <c r="O230" s="273"/>
      <c r="P230" s="273"/>
      <c r="Q230" s="273"/>
      <c r="R230" s="273"/>
      <c r="S230" s="273"/>
      <c r="T230" s="274"/>
      <c r="AT230" s="275" t="s">
        <v>135</v>
      </c>
      <c r="AU230" s="275" t="s">
        <v>84</v>
      </c>
      <c r="AV230" s="14" t="s">
        <v>133</v>
      </c>
      <c r="AW230" s="14" t="s">
        <v>32</v>
      </c>
      <c r="AX230" s="14" t="s">
        <v>82</v>
      </c>
      <c r="AY230" s="275" t="s">
        <v>126</v>
      </c>
    </row>
    <row r="231" s="1" customFormat="1" ht="16.5" customHeight="1">
      <c r="B231" s="37"/>
      <c r="C231" s="230" t="s">
        <v>250</v>
      </c>
      <c r="D231" s="230" t="s">
        <v>128</v>
      </c>
      <c r="E231" s="231" t="s">
        <v>225</v>
      </c>
      <c r="F231" s="232" t="s">
        <v>226</v>
      </c>
      <c r="G231" s="233" t="s">
        <v>206</v>
      </c>
      <c r="H231" s="234">
        <v>810</v>
      </c>
      <c r="I231" s="235"/>
      <c r="J231" s="236">
        <f>ROUND(I231*H231,2)</f>
        <v>0</v>
      </c>
      <c r="K231" s="232" t="s">
        <v>132</v>
      </c>
      <c r="L231" s="42"/>
      <c r="M231" s="237" t="s">
        <v>1</v>
      </c>
      <c r="N231" s="238" t="s">
        <v>41</v>
      </c>
      <c r="O231" s="85"/>
      <c r="P231" s="239">
        <f>O231*H231</f>
        <v>0</v>
      </c>
      <c r="Q231" s="239">
        <v>0</v>
      </c>
      <c r="R231" s="239">
        <f>Q231*H231</f>
        <v>0</v>
      </c>
      <c r="S231" s="239">
        <v>0</v>
      </c>
      <c r="T231" s="240">
        <f>S231*H231</f>
        <v>0</v>
      </c>
      <c r="AR231" s="241" t="s">
        <v>133</v>
      </c>
      <c r="AT231" s="241" t="s">
        <v>128</v>
      </c>
      <c r="AU231" s="241" t="s">
        <v>84</v>
      </c>
      <c r="AY231" s="16" t="s">
        <v>126</v>
      </c>
      <c r="BE231" s="242">
        <f>IF(N231="základní",J231,0)</f>
        <v>0</v>
      </c>
      <c r="BF231" s="242">
        <f>IF(N231="snížená",J231,0)</f>
        <v>0</v>
      </c>
      <c r="BG231" s="242">
        <f>IF(N231="zákl. přenesená",J231,0)</f>
        <v>0</v>
      </c>
      <c r="BH231" s="242">
        <f>IF(N231="sníž. přenesená",J231,0)</f>
        <v>0</v>
      </c>
      <c r="BI231" s="242">
        <f>IF(N231="nulová",J231,0)</f>
        <v>0</v>
      </c>
      <c r="BJ231" s="16" t="s">
        <v>82</v>
      </c>
      <c r="BK231" s="242">
        <f>ROUND(I231*H231,2)</f>
        <v>0</v>
      </c>
      <c r="BL231" s="16" t="s">
        <v>133</v>
      </c>
      <c r="BM231" s="241" t="s">
        <v>428</v>
      </c>
    </row>
    <row r="232" s="12" customFormat="1">
      <c r="B232" s="243"/>
      <c r="C232" s="244"/>
      <c r="D232" s="245" t="s">
        <v>135</v>
      </c>
      <c r="E232" s="246" t="s">
        <v>1</v>
      </c>
      <c r="F232" s="247" t="s">
        <v>429</v>
      </c>
      <c r="G232" s="244"/>
      <c r="H232" s="246" t="s">
        <v>1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AT232" s="253" t="s">
        <v>135</v>
      </c>
      <c r="AU232" s="253" t="s">
        <v>84</v>
      </c>
      <c r="AV232" s="12" t="s">
        <v>82</v>
      </c>
      <c r="AW232" s="12" t="s">
        <v>32</v>
      </c>
      <c r="AX232" s="12" t="s">
        <v>76</v>
      </c>
      <c r="AY232" s="253" t="s">
        <v>126</v>
      </c>
    </row>
    <row r="233" s="13" customFormat="1">
      <c r="B233" s="254"/>
      <c r="C233" s="255"/>
      <c r="D233" s="245" t="s">
        <v>135</v>
      </c>
      <c r="E233" s="256" t="s">
        <v>1</v>
      </c>
      <c r="F233" s="257" t="s">
        <v>354</v>
      </c>
      <c r="G233" s="255"/>
      <c r="H233" s="258">
        <v>810</v>
      </c>
      <c r="I233" s="259"/>
      <c r="J233" s="255"/>
      <c r="K233" s="255"/>
      <c r="L233" s="260"/>
      <c r="M233" s="261"/>
      <c r="N233" s="262"/>
      <c r="O233" s="262"/>
      <c r="P233" s="262"/>
      <c r="Q233" s="262"/>
      <c r="R233" s="262"/>
      <c r="S233" s="262"/>
      <c r="T233" s="263"/>
      <c r="AT233" s="264" t="s">
        <v>135</v>
      </c>
      <c r="AU233" s="264" t="s">
        <v>84</v>
      </c>
      <c r="AV233" s="13" t="s">
        <v>84</v>
      </c>
      <c r="AW233" s="13" t="s">
        <v>32</v>
      </c>
      <c r="AX233" s="13" t="s">
        <v>76</v>
      </c>
      <c r="AY233" s="264" t="s">
        <v>126</v>
      </c>
    </row>
    <row r="234" s="14" customFormat="1">
      <c r="B234" s="265"/>
      <c r="C234" s="266"/>
      <c r="D234" s="245" t="s">
        <v>135</v>
      </c>
      <c r="E234" s="267" t="s">
        <v>1</v>
      </c>
      <c r="F234" s="268" t="s">
        <v>138</v>
      </c>
      <c r="G234" s="266"/>
      <c r="H234" s="269">
        <v>810</v>
      </c>
      <c r="I234" s="270"/>
      <c r="J234" s="266"/>
      <c r="K234" s="266"/>
      <c r="L234" s="271"/>
      <c r="M234" s="272"/>
      <c r="N234" s="273"/>
      <c r="O234" s="273"/>
      <c r="P234" s="273"/>
      <c r="Q234" s="273"/>
      <c r="R234" s="273"/>
      <c r="S234" s="273"/>
      <c r="T234" s="274"/>
      <c r="AT234" s="275" t="s">
        <v>135</v>
      </c>
      <c r="AU234" s="275" t="s">
        <v>84</v>
      </c>
      <c r="AV234" s="14" t="s">
        <v>133</v>
      </c>
      <c r="AW234" s="14" t="s">
        <v>32</v>
      </c>
      <c r="AX234" s="14" t="s">
        <v>82</v>
      </c>
      <c r="AY234" s="275" t="s">
        <v>126</v>
      </c>
    </row>
    <row r="235" s="1" customFormat="1" ht="16.5" customHeight="1">
      <c r="B235" s="37"/>
      <c r="C235" s="230" t="s">
        <v>255</v>
      </c>
      <c r="D235" s="230" t="s">
        <v>128</v>
      </c>
      <c r="E235" s="231" t="s">
        <v>225</v>
      </c>
      <c r="F235" s="232" t="s">
        <v>226</v>
      </c>
      <c r="G235" s="233" t="s">
        <v>206</v>
      </c>
      <c r="H235" s="234">
        <v>2.9620000000000002</v>
      </c>
      <c r="I235" s="235"/>
      <c r="J235" s="236">
        <f>ROUND(I235*H235,2)</f>
        <v>0</v>
      </c>
      <c r="K235" s="232" t="s">
        <v>132</v>
      </c>
      <c r="L235" s="42"/>
      <c r="M235" s="237" t="s">
        <v>1</v>
      </c>
      <c r="N235" s="238" t="s">
        <v>41</v>
      </c>
      <c r="O235" s="85"/>
      <c r="P235" s="239">
        <f>O235*H235</f>
        <v>0</v>
      </c>
      <c r="Q235" s="239">
        <v>0</v>
      </c>
      <c r="R235" s="239">
        <f>Q235*H235</f>
        <v>0</v>
      </c>
      <c r="S235" s="239">
        <v>0</v>
      </c>
      <c r="T235" s="240">
        <f>S235*H235</f>
        <v>0</v>
      </c>
      <c r="AR235" s="241" t="s">
        <v>133</v>
      </c>
      <c r="AT235" s="241" t="s">
        <v>128</v>
      </c>
      <c r="AU235" s="241" t="s">
        <v>84</v>
      </c>
      <c r="AY235" s="16" t="s">
        <v>126</v>
      </c>
      <c r="BE235" s="242">
        <f>IF(N235="základní",J235,0)</f>
        <v>0</v>
      </c>
      <c r="BF235" s="242">
        <f>IF(N235="snížená",J235,0)</f>
        <v>0</v>
      </c>
      <c r="BG235" s="242">
        <f>IF(N235="zákl. přenesená",J235,0)</f>
        <v>0</v>
      </c>
      <c r="BH235" s="242">
        <f>IF(N235="sníž. přenesená",J235,0)</f>
        <v>0</v>
      </c>
      <c r="BI235" s="242">
        <f>IF(N235="nulová",J235,0)</f>
        <v>0</v>
      </c>
      <c r="BJ235" s="16" t="s">
        <v>82</v>
      </c>
      <c r="BK235" s="242">
        <f>ROUND(I235*H235,2)</f>
        <v>0</v>
      </c>
      <c r="BL235" s="16" t="s">
        <v>133</v>
      </c>
      <c r="BM235" s="241" t="s">
        <v>430</v>
      </c>
    </row>
    <row r="236" s="12" customFormat="1">
      <c r="B236" s="243"/>
      <c r="C236" s="244"/>
      <c r="D236" s="245" t="s">
        <v>135</v>
      </c>
      <c r="E236" s="246" t="s">
        <v>1</v>
      </c>
      <c r="F236" s="247" t="s">
        <v>384</v>
      </c>
      <c r="G236" s="244"/>
      <c r="H236" s="246" t="s">
        <v>1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AT236" s="253" t="s">
        <v>135</v>
      </c>
      <c r="AU236" s="253" t="s">
        <v>84</v>
      </c>
      <c r="AV236" s="12" t="s">
        <v>82</v>
      </c>
      <c r="AW236" s="12" t="s">
        <v>32</v>
      </c>
      <c r="AX236" s="12" t="s">
        <v>76</v>
      </c>
      <c r="AY236" s="253" t="s">
        <v>126</v>
      </c>
    </row>
    <row r="237" s="13" customFormat="1">
      <c r="B237" s="254"/>
      <c r="C237" s="255"/>
      <c r="D237" s="245" t="s">
        <v>135</v>
      </c>
      <c r="E237" s="256" t="s">
        <v>1</v>
      </c>
      <c r="F237" s="257" t="s">
        <v>411</v>
      </c>
      <c r="G237" s="255"/>
      <c r="H237" s="258">
        <v>2.9620000000000002</v>
      </c>
      <c r="I237" s="259"/>
      <c r="J237" s="255"/>
      <c r="K237" s="255"/>
      <c r="L237" s="260"/>
      <c r="M237" s="261"/>
      <c r="N237" s="262"/>
      <c r="O237" s="262"/>
      <c r="P237" s="262"/>
      <c r="Q237" s="262"/>
      <c r="R237" s="262"/>
      <c r="S237" s="262"/>
      <c r="T237" s="263"/>
      <c r="AT237" s="264" t="s">
        <v>135</v>
      </c>
      <c r="AU237" s="264" t="s">
        <v>84</v>
      </c>
      <c r="AV237" s="13" t="s">
        <v>84</v>
      </c>
      <c r="AW237" s="13" t="s">
        <v>32</v>
      </c>
      <c r="AX237" s="13" t="s">
        <v>76</v>
      </c>
      <c r="AY237" s="264" t="s">
        <v>126</v>
      </c>
    </row>
    <row r="238" s="14" customFormat="1">
      <c r="B238" s="265"/>
      <c r="C238" s="266"/>
      <c r="D238" s="245" t="s">
        <v>135</v>
      </c>
      <c r="E238" s="267" t="s">
        <v>1</v>
      </c>
      <c r="F238" s="268" t="s">
        <v>138</v>
      </c>
      <c r="G238" s="266"/>
      <c r="H238" s="269">
        <v>2.9620000000000002</v>
      </c>
      <c r="I238" s="270"/>
      <c r="J238" s="266"/>
      <c r="K238" s="266"/>
      <c r="L238" s="271"/>
      <c r="M238" s="272"/>
      <c r="N238" s="273"/>
      <c r="O238" s="273"/>
      <c r="P238" s="273"/>
      <c r="Q238" s="273"/>
      <c r="R238" s="273"/>
      <c r="S238" s="273"/>
      <c r="T238" s="274"/>
      <c r="AT238" s="275" t="s">
        <v>135</v>
      </c>
      <c r="AU238" s="275" t="s">
        <v>84</v>
      </c>
      <c r="AV238" s="14" t="s">
        <v>133</v>
      </c>
      <c r="AW238" s="14" t="s">
        <v>32</v>
      </c>
      <c r="AX238" s="14" t="s">
        <v>82</v>
      </c>
      <c r="AY238" s="275" t="s">
        <v>126</v>
      </c>
    </row>
    <row r="239" s="1" customFormat="1" ht="16.5" customHeight="1">
      <c r="B239" s="37"/>
      <c r="C239" s="230" t="s">
        <v>259</v>
      </c>
      <c r="D239" s="230" t="s">
        <v>128</v>
      </c>
      <c r="E239" s="231" t="s">
        <v>225</v>
      </c>
      <c r="F239" s="232" t="s">
        <v>226</v>
      </c>
      <c r="G239" s="233" t="s">
        <v>206</v>
      </c>
      <c r="H239" s="234">
        <v>0.216</v>
      </c>
      <c r="I239" s="235"/>
      <c r="J239" s="236">
        <f>ROUND(I239*H239,2)</f>
        <v>0</v>
      </c>
      <c r="K239" s="232" t="s">
        <v>132</v>
      </c>
      <c r="L239" s="42"/>
      <c r="M239" s="237" t="s">
        <v>1</v>
      </c>
      <c r="N239" s="238" t="s">
        <v>41</v>
      </c>
      <c r="O239" s="85"/>
      <c r="P239" s="239">
        <f>O239*H239</f>
        <v>0</v>
      </c>
      <c r="Q239" s="239">
        <v>0</v>
      </c>
      <c r="R239" s="239">
        <f>Q239*H239</f>
        <v>0</v>
      </c>
      <c r="S239" s="239">
        <v>0</v>
      </c>
      <c r="T239" s="240">
        <f>S239*H239</f>
        <v>0</v>
      </c>
      <c r="AR239" s="241" t="s">
        <v>133</v>
      </c>
      <c r="AT239" s="241" t="s">
        <v>128</v>
      </c>
      <c r="AU239" s="241" t="s">
        <v>84</v>
      </c>
      <c r="AY239" s="16" t="s">
        <v>126</v>
      </c>
      <c r="BE239" s="242">
        <f>IF(N239="základní",J239,0)</f>
        <v>0</v>
      </c>
      <c r="BF239" s="242">
        <f>IF(N239="snížená",J239,0)</f>
        <v>0</v>
      </c>
      <c r="BG239" s="242">
        <f>IF(N239="zákl. přenesená",J239,0)</f>
        <v>0</v>
      </c>
      <c r="BH239" s="242">
        <f>IF(N239="sníž. přenesená",J239,0)</f>
        <v>0</v>
      </c>
      <c r="BI239" s="242">
        <f>IF(N239="nulová",J239,0)</f>
        <v>0</v>
      </c>
      <c r="BJ239" s="16" t="s">
        <v>82</v>
      </c>
      <c r="BK239" s="242">
        <f>ROUND(I239*H239,2)</f>
        <v>0</v>
      </c>
      <c r="BL239" s="16" t="s">
        <v>133</v>
      </c>
      <c r="BM239" s="241" t="s">
        <v>431</v>
      </c>
    </row>
    <row r="240" s="12" customFormat="1">
      <c r="B240" s="243"/>
      <c r="C240" s="244"/>
      <c r="D240" s="245" t="s">
        <v>135</v>
      </c>
      <c r="E240" s="246" t="s">
        <v>1</v>
      </c>
      <c r="F240" s="247" t="s">
        <v>413</v>
      </c>
      <c r="G240" s="244"/>
      <c r="H240" s="246" t="s">
        <v>1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AT240" s="253" t="s">
        <v>135</v>
      </c>
      <c r="AU240" s="253" t="s">
        <v>84</v>
      </c>
      <c r="AV240" s="12" t="s">
        <v>82</v>
      </c>
      <c r="AW240" s="12" t="s">
        <v>32</v>
      </c>
      <c r="AX240" s="12" t="s">
        <v>76</v>
      </c>
      <c r="AY240" s="253" t="s">
        <v>126</v>
      </c>
    </row>
    <row r="241" s="13" customFormat="1">
      <c r="B241" s="254"/>
      <c r="C241" s="255"/>
      <c r="D241" s="245" t="s">
        <v>135</v>
      </c>
      <c r="E241" s="256" t="s">
        <v>1</v>
      </c>
      <c r="F241" s="257" t="s">
        <v>414</v>
      </c>
      <c r="G241" s="255"/>
      <c r="H241" s="258">
        <v>0.216</v>
      </c>
      <c r="I241" s="259"/>
      <c r="J241" s="255"/>
      <c r="K241" s="255"/>
      <c r="L241" s="260"/>
      <c r="M241" s="261"/>
      <c r="N241" s="262"/>
      <c r="O241" s="262"/>
      <c r="P241" s="262"/>
      <c r="Q241" s="262"/>
      <c r="R241" s="262"/>
      <c r="S241" s="262"/>
      <c r="T241" s="263"/>
      <c r="AT241" s="264" t="s">
        <v>135</v>
      </c>
      <c r="AU241" s="264" t="s">
        <v>84</v>
      </c>
      <c r="AV241" s="13" t="s">
        <v>84</v>
      </c>
      <c r="AW241" s="13" t="s">
        <v>32</v>
      </c>
      <c r="AX241" s="13" t="s">
        <v>76</v>
      </c>
      <c r="AY241" s="264" t="s">
        <v>126</v>
      </c>
    </row>
    <row r="242" s="14" customFormat="1">
      <c r="B242" s="265"/>
      <c r="C242" s="266"/>
      <c r="D242" s="245" t="s">
        <v>135</v>
      </c>
      <c r="E242" s="267" t="s">
        <v>1</v>
      </c>
      <c r="F242" s="268" t="s">
        <v>138</v>
      </c>
      <c r="G242" s="266"/>
      <c r="H242" s="269">
        <v>0.216</v>
      </c>
      <c r="I242" s="270"/>
      <c r="J242" s="266"/>
      <c r="K242" s="266"/>
      <c r="L242" s="271"/>
      <c r="M242" s="272"/>
      <c r="N242" s="273"/>
      <c r="O242" s="273"/>
      <c r="P242" s="273"/>
      <c r="Q242" s="273"/>
      <c r="R242" s="273"/>
      <c r="S242" s="273"/>
      <c r="T242" s="274"/>
      <c r="AT242" s="275" t="s">
        <v>135</v>
      </c>
      <c r="AU242" s="275" t="s">
        <v>84</v>
      </c>
      <c r="AV242" s="14" t="s">
        <v>133</v>
      </c>
      <c r="AW242" s="14" t="s">
        <v>32</v>
      </c>
      <c r="AX242" s="14" t="s">
        <v>82</v>
      </c>
      <c r="AY242" s="275" t="s">
        <v>126</v>
      </c>
    </row>
    <row r="243" s="1" customFormat="1" ht="16.5" customHeight="1">
      <c r="B243" s="37"/>
      <c r="C243" s="230" t="s">
        <v>264</v>
      </c>
      <c r="D243" s="230" t="s">
        <v>128</v>
      </c>
      <c r="E243" s="231" t="s">
        <v>225</v>
      </c>
      <c r="F243" s="232" t="s">
        <v>226</v>
      </c>
      <c r="G243" s="233" t="s">
        <v>206</v>
      </c>
      <c r="H243" s="234">
        <v>1.024</v>
      </c>
      <c r="I243" s="235"/>
      <c r="J243" s="236">
        <f>ROUND(I243*H243,2)</f>
        <v>0</v>
      </c>
      <c r="K243" s="232" t="s">
        <v>132</v>
      </c>
      <c r="L243" s="42"/>
      <c r="M243" s="237" t="s">
        <v>1</v>
      </c>
      <c r="N243" s="238" t="s">
        <v>41</v>
      </c>
      <c r="O243" s="85"/>
      <c r="P243" s="239">
        <f>O243*H243</f>
        <v>0</v>
      </c>
      <c r="Q243" s="239">
        <v>0</v>
      </c>
      <c r="R243" s="239">
        <f>Q243*H243</f>
        <v>0</v>
      </c>
      <c r="S243" s="239">
        <v>0</v>
      </c>
      <c r="T243" s="240">
        <f>S243*H243</f>
        <v>0</v>
      </c>
      <c r="AR243" s="241" t="s">
        <v>133</v>
      </c>
      <c r="AT243" s="241" t="s">
        <v>128</v>
      </c>
      <c r="AU243" s="241" t="s">
        <v>84</v>
      </c>
      <c r="AY243" s="16" t="s">
        <v>126</v>
      </c>
      <c r="BE243" s="242">
        <f>IF(N243="základní",J243,0)</f>
        <v>0</v>
      </c>
      <c r="BF243" s="242">
        <f>IF(N243="snížená",J243,0)</f>
        <v>0</v>
      </c>
      <c r="BG243" s="242">
        <f>IF(N243="zákl. přenesená",J243,0)</f>
        <v>0</v>
      </c>
      <c r="BH243" s="242">
        <f>IF(N243="sníž. přenesená",J243,0)</f>
        <v>0</v>
      </c>
      <c r="BI243" s="242">
        <f>IF(N243="nulová",J243,0)</f>
        <v>0</v>
      </c>
      <c r="BJ243" s="16" t="s">
        <v>82</v>
      </c>
      <c r="BK243" s="242">
        <f>ROUND(I243*H243,2)</f>
        <v>0</v>
      </c>
      <c r="BL243" s="16" t="s">
        <v>133</v>
      </c>
      <c r="BM243" s="241" t="s">
        <v>432</v>
      </c>
    </row>
    <row r="244" s="12" customFormat="1">
      <c r="B244" s="243"/>
      <c r="C244" s="244"/>
      <c r="D244" s="245" t="s">
        <v>135</v>
      </c>
      <c r="E244" s="246" t="s">
        <v>1</v>
      </c>
      <c r="F244" s="247" t="s">
        <v>376</v>
      </c>
      <c r="G244" s="244"/>
      <c r="H244" s="246" t="s">
        <v>1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AT244" s="253" t="s">
        <v>135</v>
      </c>
      <c r="AU244" s="253" t="s">
        <v>84</v>
      </c>
      <c r="AV244" s="12" t="s">
        <v>82</v>
      </c>
      <c r="AW244" s="12" t="s">
        <v>32</v>
      </c>
      <c r="AX244" s="12" t="s">
        <v>76</v>
      </c>
      <c r="AY244" s="253" t="s">
        <v>126</v>
      </c>
    </row>
    <row r="245" s="13" customFormat="1">
      <c r="B245" s="254"/>
      <c r="C245" s="255"/>
      <c r="D245" s="245" t="s">
        <v>135</v>
      </c>
      <c r="E245" s="256" t="s">
        <v>1</v>
      </c>
      <c r="F245" s="257" t="s">
        <v>377</v>
      </c>
      <c r="G245" s="255"/>
      <c r="H245" s="258">
        <v>1.024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AT245" s="264" t="s">
        <v>135</v>
      </c>
      <c r="AU245" s="264" t="s">
        <v>84</v>
      </c>
      <c r="AV245" s="13" t="s">
        <v>84</v>
      </c>
      <c r="AW245" s="13" t="s">
        <v>32</v>
      </c>
      <c r="AX245" s="13" t="s">
        <v>76</v>
      </c>
      <c r="AY245" s="264" t="s">
        <v>126</v>
      </c>
    </row>
    <row r="246" s="14" customFormat="1">
      <c r="B246" s="265"/>
      <c r="C246" s="266"/>
      <c r="D246" s="245" t="s">
        <v>135</v>
      </c>
      <c r="E246" s="267" t="s">
        <v>1</v>
      </c>
      <c r="F246" s="268" t="s">
        <v>138</v>
      </c>
      <c r="G246" s="266"/>
      <c r="H246" s="269">
        <v>1.024</v>
      </c>
      <c r="I246" s="270"/>
      <c r="J246" s="266"/>
      <c r="K246" s="266"/>
      <c r="L246" s="271"/>
      <c r="M246" s="272"/>
      <c r="N246" s="273"/>
      <c r="O246" s="273"/>
      <c r="P246" s="273"/>
      <c r="Q246" s="273"/>
      <c r="R246" s="273"/>
      <c r="S246" s="273"/>
      <c r="T246" s="274"/>
      <c r="AT246" s="275" t="s">
        <v>135</v>
      </c>
      <c r="AU246" s="275" t="s">
        <v>84</v>
      </c>
      <c r="AV246" s="14" t="s">
        <v>133</v>
      </c>
      <c r="AW246" s="14" t="s">
        <v>32</v>
      </c>
      <c r="AX246" s="14" t="s">
        <v>82</v>
      </c>
      <c r="AY246" s="275" t="s">
        <v>126</v>
      </c>
    </row>
    <row r="247" s="1" customFormat="1" ht="24" customHeight="1">
      <c r="B247" s="37"/>
      <c r="C247" s="230" t="s">
        <v>271</v>
      </c>
      <c r="D247" s="230" t="s">
        <v>128</v>
      </c>
      <c r="E247" s="231" t="s">
        <v>229</v>
      </c>
      <c r="F247" s="232" t="s">
        <v>230</v>
      </c>
      <c r="G247" s="233" t="s">
        <v>231</v>
      </c>
      <c r="H247" s="234">
        <v>1458</v>
      </c>
      <c r="I247" s="235"/>
      <c r="J247" s="236">
        <f>ROUND(I247*H247,2)</f>
        <v>0</v>
      </c>
      <c r="K247" s="232" t="s">
        <v>132</v>
      </c>
      <c r="L247" s="42"/>
      <c r="M247" s="237" t="s">
        <v>1</v>
      </c>
      <c r="N247" s="238" t="s">
        <v>41</v>
      </c>
      <c r="O247" s="85"/>
      <c r="P247" s="239">
        <f>O247*H247</f>
        <v>0</v>
      </c>
      <c r="Q247" s="239">
        <v>0</v>
      </c>
      <c r="R247" s="239">
        <f>Q247*H247</f>
        <v>0</v>
      </c>
      <c r="S247" s="239">
        <v>0</v>
      </c>
      <c r="T247" s="240">
        <f>S247*H247</f>
        <v>0</v>
      </c>
      <c r="AR247" s="241" t="s">
        <v>133</v>
      </c>
      <c r="AT247" s="241" t="s">
        <v>128</v>
      </c>
      <c r="AU247" s="241" t="s">
        <v>84</v>
      </c>
      <c r="AY247" s="16" t="s">
        <v>126</v>
      </c>
      <c r="BE247" s="242">
        <f>IF(N247="základní",J247,0)</f>
        <v>0</v>
      </c>
      <c r="BF247" s="242">
        <f>IF(N247="snížená",J247,0)</f>
        <v>0</v>
      </c>
      <c r="BG247" s="242">
        <f>IF(N247="zákl. přenesená",J247,0)</f>
        <v>0</v>
      </c>
      <c r="BH247" s="242">
        <f>IF(N247="sníž. přenesená",J247,0)</f>
        <v>0</v>
      </c>
      <c r="BI247" s="242">
        <f>IF(N247="nulová",J247,0)</f>
        <v>0</v>
      </c>
      <c r="BJ247" s="16" t="s">
        <v>82</v>
      </c>
      <c r="BK247" s="242">
        <f>ROUND(I247*H247,2)</f>
        <v>0</v>
      </c>
      <c r="BL247" s="16" t="s">
        <v>133</v>
      </c>
      <c r="BM247" s="241" t="s">
        <v>433</v>
      </c>
    </row>
    <row r="248" s="12" customFormat="1">
      <c r="B248" s="243"/>
      <c r="C248" s="244"/>
      <c r="D248" s="245" t="s">
        <v>135</v>
      </c>
      <c r="E248" s="246" t="s">
        <v>1</v>
      </c>
      <c r="F248" s="247" t="s">
        <v>409</v>
      </c>
      <c r="G248" s="244"/>
      <c r="H248" s="246" t="s">
        <v>1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AT248" s="253" t="s">
        <v>135</v>
      </c>
      <c r="AU248" s="253" t="s">
        <v>84</v>
      </c>
      <c r="AV248" s="12" t="s">
        <v>82</v>
      </c>
      <c r="AW248" s="12" t="s">
        <v>32</v>
      </c>
      <c r="AX248" s="12" t="s">
        <v>76</v>
      </c>
      <c r="AY248" s="253" t="s">
        <v>126</v>
      </c>
    </row>
    <row r="249" s="13" customFormat="1">
      <c r="B249" s="254"/>
      <c r="C249" s="255"/>
      <c r="D249" s="245" t="s">
        <v>135</v>
      </c>
      <c r="E249" s="256" t="s">
        <v>1</v>
      </c>
      <c r="F249" s="257" t="s">
        <v>434</v>
      </c>
      <c r="G249" s="255"/>
      <c r="H249" s="258">
        <v>1458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AT249" s="264" t="s">
        <v>135</v>
      </c>
      <c r="AU249" s="264" t="s">
        <v>84</v>
      </c>
      <c r="AV249" s="13" t="s">
        <v>84</v>
      </c>
      <c r="AW249" s="13" t="s">
        <v>32</v>
      </c>
      <c r="AX249" s="13" t="s">
        <v>76</v>
      </c>
      <c r="AY249" s="264" t="s">
        <v>126</v>
      </c>
    </row>
    <row r="250" s="14" customFormat="1">
      <c r="B250" s="265"/>
      <c r="C250" s="266"/>
      <c r="D250" s="245" t="s">
        <v>135</v>
      </c>
      <c r="E250" s="267" t="s">
        <v>1</v>
      </c>
      <c r="F250" s="268" t="s">
        <v>138</v>
      </c>
      <c r="G250" s="266"/>
      <c r="H250" s="269">
        <v>1458</v>
      </c>
      <c r="I250" s="270"/>
      <c r="J250" s="266"/>
      <c r="K250" s="266"/>
      <c r="L250" s="271"/>
      <c r="M250" s="272"/>
      <c r="N250" s="273"/>
      <c r="O250" s="273"/>
      <c r="P250" s="273"/>
      <c r="Q250" s="273"/>
      <c r="R250" s="273"/>
      <c r="S250" s="273"/>
      <c r="T250" s="274"/>
      <c r="AT250" s="275" t="s">
        <v>135</v>
      </c>
      <c r="AU250" s="275" t="s">
        <v>84</v>
      </c>
      <c r="AV250" s="14" t="s">
        <v>133</v>
      </c>
      <c r="AW250" s="14" t="s">
        <v>32</v>
      </c>
      <c r="AX250" s="14" t="s">
        <v>82</v>
      </c>
      <c r="AY250" s="275" t="s">
        <v>126</v>
      </c>
    </row>
    <row r="251" s="1" customFormat="1" ht="24" customHeight="1">
      <c r="B251" s="37"/>
      <c r="C251" s="230" t="s">
        <v>277</v>
      </c>
      <c r="D251" s="230" t="s">
        <v>128</v>
      </c>
      <c r="E251" s="231" t="s">
        <v>229</v>
      </c>
      <c r="F251" s="232" t="s">
        <v>230</v>
      </c>
      <c r="G251" s="233" t="s">
        <v>231</v>
      </c>
      <c r="H251" s="234">
        <v>5.3319999999999999</v>
      </c>
      <c r="I251" s="235"/>
      <c r="J251" s="236">
        <f>ROUND(I251*H251,2)</f>
        <v>0</v>
      </c>
      <c r="K251" s="232" t="s">
        <v>132</v>
      </c>
      <c r="L251" s="42"/>
      <c r="M251" s="237" t="s">
        <v>1</v>
      </c>
      <c r="N251" s="238" t="s">
        <v>41</v>
      </c>
      <c r="O251" s="85"/>
      <c r="P251" s="239">
        <f>O251*H251</f>
        <v>0</v>
      </c>
      <c r="Q251" s="239">
        <v>0</v>
      </c>
      <c r="R251" s="239">
        <f>Q251*H251</f>
        <v>0</v>
      </c>
      <c r="S251" s="239">
        <v>0</v>
      </c>
      <c r="T251" s="240">
        <f>S251*H251</f>
        <v>0</v>
      </c>
      <c r="AR251" s="241" t="s">
        <v>133</v>
      </c>
      <c r="AT251" s="241" t="s">
        <v>128</v>
      </c>
      <c r="AU251" s="241" t="s">
        <v>84</v>
      </c>
      <c r="AY251" s="16" t="s">
        <v>126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6" t="s">
        <v>82</v>
      </c>
      <c r="BK251" s="242">
        <f>ROUND(I251*H251,2)</f>
        <v>0</v>
      </c>
      <c r="BL251" s="16" t="s">
        <v>133</v>
      </c>
      <c r="BM251" s="241" t="s">
        <v>435</v>
      </c>
    </row>
    <row r="252" s="12" customFormat="1">
      <c r="B252" s="243"/>
      <c r="C252" s="244"/>
      <c r="D252" s="245" t="s">
        <v>135</v>
      </c>
      <c r="E252" s="246" t="s">
        <v>1</v>
      </c>
      <c r="F252" s="247" t="s">
        <v>436</v>
      </c>
      <c r="G252" s="244"/>
      <c r="H252" s="246" t="s">
        <v>1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AT252" s="253" t="s">
        <v>135</v>
      </c>
      <c r="AU252" s="253" t="s">
        <v>84</v>
      </c>
      <c r="AV252" s="12" t="s">
        <v>82</v>
      </c>
      <c r="AW252" s="12" t="s">
        <v>32</v>
      </c>
      <c r="AX252" s="12" t="s">
        <v>76</v>
      </c>
      <c r="AY252" s="253" t="s">
        <v>126</v>
      </c>
    </row>
    <row r="253" s="13" customFormat="1">
      <c r="B253" s="254"/>
      <c r="C253" s="255"/>
      <c r="D253" s="245" t="s">
        <v>135</v>
      </c>
      <c r="E253" s="256" t="s">
        <v>1</v>
      </c>
      <c r="F253" s="257" t="s">
        <v>437</v>
      </c>
      <c r="G253" s="255"/>
      <c r="H253" s="258">
        <v>5.3319999999999999</v>
      </c>
      <c r="I253" s="259"/>
      <c r="J253" s="255"/>
      <c r="K253" s="255"/>
      <c r="L253" s="260"/>
      <c r="M253" s="261"/>
      <c r="N253" s="262"/>
      <c r="O253" s="262"/>
      <c r="P253" s="262"/>
      <c r="Q253" s="262"/>
      <c r="R253" s="262"/>
      <c r="S253" s="262"/>
      <c r="T253" s="263"/>
      <c r="AT253" s="264" t="s">
        <v>135</v>
      </c>
      <c r="AU253" s="264" t="s">
        <v>84</v>
      </c>
      <c r="AV253" s="13" t="s">
        <v>84</v>
      </c>
      <c r="AW253" s="13" t="s">
        <v>32</v>
      </c>
      <c r="AX253" s="13" t="s">
        <v>76</v>
      </c>
      <c r="AY253" s="264" t="s">
        <v>126</v>
      </c>
    </row>
    <row r="254" s="14" customFormat="1">
      <c r="B254" s="265"/>
      <c r="C254" s="266"/>
      <c r="D254" s="245" t="s">
        <v>135</v>
      </c>
      <c r="E254" s="267" t="s">
        <v>1</v>
      </c>
      <c r="F254" s="268" t="s">
        <v>138</v>
      </c>
      <c r="G254" s="266"/>
      <c r="H254" s="269">
        <v>5.3319999999999999</v>
      </c>
      <c r="I254" s="270"/>
      <c r="J254" s="266"/>
      <c r="K254" s="266"/>
      <c r="L254" s="271"/>
      <c r="M254" s="272"/>
      <c r="N254" s="273"/>
      <c r="O254" s="273"/>
      <c r="P254" s="273"/>
      <c r="Q254" s="273"/>
      <c r="R254" s="273"/>
      <c r="S254" s="273"/>
      <c r="T254" s="274"/>
      <c r="AT254" s="275" t="s">
        <v>135</v>
      </c>
      <c r="AU254" s="275" t="s">
        <v>84</v>
      </c>
      <c r="AV254" s="14" t="s">
        <v>133</v>
      </c>
      <c r="AW254" s="14" t="s">
        <v>32</v>
      </c>
      <c r="AX254" s="14" t="s">
        <v>82</v>
      </c>
      <c r="AY254" s="275" t="s">
        <v>126</v>
      </c>
    </row>
    <row r="255" s="1" customFormat="1" ht="24" customHeight="1">
      <c r="B255" s="37"/>
      <c r="C255" s="230" t="s">
        <v>281</v>
      </c>
      <c r="D255" s="230" t="s">
        <v>128</v>
      </c>
      <c r="E255" s="231" t="s">
        <v>229</v>
      </c>
      <c r="F255" s="232" t="s">
        <v>230</v>
      </c>
      <c r="G255" s="233" t="s">
        <v>231</v>
      </c>
      <c r="H255" s="234">
        <v>0.38900000000000001</v>
      </c>
      <c r="I255" s="235"/>
      <c r="J255" s="236">
        <f>ROUND(I255*H255,2)</f>
        <v>0</v>
      </c>
      <c r="K255" s="232" t="s">
        <v>132</v>
      </c>
      <c r="L255" s="42"/>
      <c r="M255" s="237" t="s">
        <v>1</v>
      </c>
      <c r="N255" s="238" t="s">
        <v>41</v>
      </c>
      <c r="O255" s="85"/>
      <c r="P255" s="239">
        <f>O255*H255</f>
        <v>0</v>
      </c>
      <c r="Q255" s="239">
        <v>0</v>
      </c>
      <c r="R255" s="239">
        <f>Q255*H255</f>
        <v>0</v>
      </c>
      <c r="S255" s="239">
        <v>0</v>
      </c>
      <c r="T255" s="240">
        <f>S255*H255</f>
        <v>0</v>
      </c>
      <c r="AR255" s="241" t="s">
        <v>133</v>
      </c>
      <c r="AT255" s="241" t="s">
        <v>128</v>
      </c>
      <c r="AU255" s="241" t="s">
        <v>84</v>
      </c>
      <c r="AY255" s="16" t="s">
        <v>126</v>
      </c>
      <c r="BE255" s="242">
        <f>IF(N255="základní",J255,0)</f>
        <v>0</v>
      </c>
      <c r="BF255" s="242">
        <f>IF(N255="snížená",J255,0)</f>
        <v>0</v>
      </c>
      <c r="BG255" s="242">
        <f>IF(N255="zákl. přenesená",J255,0)</f>
        <v>0</v>
      </c>
      <c r="BH255" s="242">
        <f>IF(N255="sníž. přenesená",J255,0)</f>
        <v>0</v>
      </c>
      <c r="BI255" s="242">
        <f>IF(N255="nulová",J255,0)</f>
        <v>0</v>
      </c>
      <c r="BJ255" s="16" t="s">
        <v>82</v>
      </c>
      <c r="BK255" s="242">
        <f>ROUND(I255*H255,2)</f>
        <v>0</v>
      </c>
      <c r="BL255" s="16" t="s">
        <v>133</v>
      </c>
      <c r="BM255" s="241" t="s">
        <v>438</v>
      </c>
    </row>
    <row r="256" s="12" customFormat="1">
      <c r="B256" s="243"/>
      <c r="C256" s="244"/>
      <c r="D256" s="245" t="s">
        <v>135</v>
      </c>
      <c r="E256" s="246" t="s">
        <v>1</v>
      </c>
      <c r="F256" s="247" t="s">
        <v>439</v>
      </c>
      <c r="G256" s="244"/>
      <c r="H256" s="246" t="s">
        <v>1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AT256" s="253" t="s">
        <v>135</v>
      </c>
      <c r="AU256" s="253" t="s">
        <v>84</v>
      </c>
      <c r="AV256" s="12" t="s">
        <v>82</v>
      </c>
      <c r="AW256" s="12" t="s">
        <v>32</v>
      </c>
      <c r="AX256" s="12" t="s">
        <v>76</v>
      </c>
      <c r="AY256" s="253" t="s">
        <v>126</v>
      </c>
    </row>
    <row r="257" s="13" customFormat="1">
      <c r="B257" s="254"/>
      <c r="C257" s="255"/>
      <c r="D257" s="245" t="s">
        <v>135</v>
      </c>
      <c r="E257" s="256" t="s">
        <v>1</v>
      </c>
      <c r="F257" s="257" t="s">
        <v>440</v>
      </c>
      <c r="G257" s="255"/>
      <c r="H257" s="258">
        <v>0.38900000000000001</v>
      </c>
      <c r="I257" s="259"/>
      <c r="J257" s="255"/>
      <c r="K257" s="255"/>
      <c r="L257" s="260"/>
      <c r="M257" s="261"/>
      <c r="N257" s="262"/>
      <c r="O257" s="262"/>
      <c r="P257" s="262"/>
      <c r="Q257" s="262"/>
      <c r="R257" s="262"/>
      <c r="S257" s="262"/>
      <c r="T257" s="263"/>
      <c r="AT257" s="264" t="s">
        <v>135</v>
      </c>
      <c r="AU257" s="264" t="s">
        <v>84</v>
      </c>
      <c r="AV257" s="13" t="s">
        <v>84</v>
      </c>
      <c r="AW257" s="13" t="s">
        <v>32</v>
      </c>
      <c r="AX257" s="13" t="s">
        <v>76</v>
      </c>
      <c r="AY257" s="264" t="s">
        <v>126</v>
      </c>
    </row>
    <row r="258" s="14" customFormat="1">
      <c r="B258" s="265"/>
      <c r="C258" s="266"/>
      <c r="D258" s="245" t="s">
        <v>135</v>
      </c>
      <c r="E258" s="267" t="s">
        <v>1</v>
      </c>
      <c r="F258" s="268" t="s">
        <v>138</v>
      </c>
      <c r="G258" s="266"/>
      <c r="H258" s="269">
        <v>0.38900000000000001</v>
      </c>
      <c r="I258" s="270"/>
      <c r="J258" s="266"/>
      <c r="K258" s="266"/>
      <c r="L258" s="271"/>
      <c r="M258" s="272"/>
      <c r="N258" s="273"/>
      <c r="O258" s="273"/>
      <c r="P258" s="273"/>
      <c r="Q258" s="273"/>
      <c r="R258" s="273"/>
      <c r="S258" s="273"/>
      <c r="T258" s="274"/>
      <c r="AT258" s="275" t="s">
        <v>135</v>
      </c>
      <c r="AU258" s="275" t="s">
        <v>84</v>
      </c>
      <c r="AV258" s="14" t="s">
        <v>133</v>
      </c>
      <c r="AW258" s="14" t="s">
        <v>32</v>
      </c>
      <c r="AX258" s="14" t="s">
        <v>82</v>
      </c>
      <c r="AY258" s="275" t="s">
        <v>126</v>
      </c>
    </row>
    <row r="259" s="1" customFormat="1" ht="24" customHeight="1">
      <c r="B259" s="37"/>
      <c r="C259" s="230" t="s">
        <v>287</v>
      </c>
      <c r="D259" s="230" t="s">
        <v>128</v>
      </c>
      <c r="E259" s="231" t="s">
        <v>229</v>
      </c>
      <c r="F259" s="232" t="s">
        <v>230</v>
      </c>
      <c r="G259" s="233" t="s">
        <v>231</v>
      </c>
      <c r="H259" s="234">
        <v>1.843</v>
      </c>
      <c r="I259" s="235"/>
      <c r="J259" s="236">
        <f>ROUND(I259*H259,2)</f>
        <v>0</v>
      </c>
      <c r="K259" s="232" t="s">
        <v>132</v>
      </c>
      <c r="L259" s="42"/>
      <c r="M259" s="237" t="s">
        <v>1</v>
      </c>
      <c r="N259" s="238" t="s">
        <v>41</v>
      </c>
      <c r="O259" s="85"/>
      <c r="P259" s="239">
        <f>O259*H259</f>
        <v>0</v>
      </c>
      <c r="Q259" s="239">
        <v>0</v>
      </c>
      <c r="R259" s="239">
        <f>Q259*H259</f>
        <v>0</v>
      </c>
      <c r="S259" s="239">
        <v>0</v>
      </c>
      <c r="T259" s="240">
        <f>S259*H259</f>
        <v>0</v>
      </c>
      <c r="AR259" s="241" t="s">
        <v>133</v>
      </c>
      <c r="AT259" s="241" t="s">
        <v>128</v>
      </c>
      <c r="AU259" s="241" t="s">
        <v>84</v>
      </c>
      <c r="AY259" s="16" t="s">
        <v>126</v>
      </c>
      <c r="BE259" s="242">
        <f>IF(N259="základní",J259,0)</f>
        <v>0</v>
      </c>
      <c r="BF259" s="242">
        <f>IF(N259="snížená",J259,0)</f>
        <v>0</v>
      </c>
      <c r="BG259" s="242">
        <f>IF(N259="zákl. přenesená",J259,0)</f>
        <v>0</v>
      </c>
      <c r="BH259" s="242">
        <f>IF(N259="sníž. přenesená",J259,0)</f>
        <v>0</v>
      </c>
      <c r="BI259" s="242">
        <f>IF(N259="nulová",J259,0)</f>
        <v>0</v>
      </c>
      <c r="BJ259" s="16" t="s">
        <v>82</v>
      </c>
      <c r="BK259" s="242">
        <f>ROUND(I259*H259,2)</f>
        <v>0</v>
      </c>
      <c r="BL259" s="16" t="s">
        <v>133</v>
      </c>
      <c r="BM259" s="241" t="s">
        <v>441</v>
      </c>
    </row>
    <row r="260" s="12" customFormat="1">
      <c r="B260" s="243"/>
      <c r="C260" s="244"/>
      <c r="D260" s="245" t="s">
        <v>135</v>
      </c>
      <c r="E260" s="246" t="s">
        <v>1</v>
      </c>
      <c r="F260" s="247" t="s">
        <v>376</v>
      </c>
      <c r="G260" s="244"/>
      <c r="H260" s="246" t="s">
        <v>1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AT260" s="253" t="s">
        <v>135</v>
      </c>
      <c r="AU260" s="253" t="s">
        <v>84</v>
      </c>
      <c r="AV260" s="12" t="s">
        <v>82</v>
      </c>
      <c r="AW260" s="12" t="s">
        <v>32</v>
      </c>
      <c r="AX260" s="12" t="s">
        <v>76</v>
      </c>
      <c r="AY260" s="253" t="s">
        <v>126</v>
      </c>
    </row>
    <row r="261" s="13" customFormat="1">
      <c r="B261" s="254"/>
      <c r="C261" s="255"/>
      <c r="D261" s="245" t="s">
        <v>135</v>
      </c>
      <c r="E261" s="256" t="s">
        <v>1</v>
      </c>
      <c r="F261" s="257" t="s">
        <v>442</v>
      </c>
      <c r="G261" s="255"/>
      <c r="H261" s="258">
        <v>1.843</v>
      </c>
      <c r="I261" s="259"/>
      <c r="J261" s="255"/>
      <c r="K261" s="255"/>
      <c r="L261" s="260"/>
      <c r="M261" s="261"/>
      <c r="N261" s="262"/>
      <c r="O261" s="262"/>
      <c r="P261" s="262"/>
      <c r="Q261" s="262"/>
      <c r="R261" s="262"/>
      <c r="S261" s="262"/>
      <c r="T261" s="263"/>
      <c r="AT261" s="264" t="s">
        <v>135</v>
      </c>
      <c r="AU261" s="264" t="s">
        <v>84</v>
      </c>
      <c r="AV261" s="13" t="s">
        <v>84</v>
      </c>
      <c r="AW261" s="13" t="s">
        <v>32</v>
      </c>
      <c r="AX261" s="13" t="s">
        <v>76</v>
      </c>
      <c r="AY261" s="264" t="s">
        <v>126</v>
      </c>
    </row>
    <row r="262" s="14" customFormat="1">
      <c r="B262" s="265"/>
      <c r="C262" s="266"/>
      <c r="D262" s="245" t="s">
        <v>135</v>
      </c>
      <c r="E262" s="267" t="s">
        <v>1</v>
      </c>
      <c r="F262" s="268" t="s">
        <v>138</v>
      </c>
      <c r="G262" s="266"/>
      <c r="H262" s="269">
        <v>1.843</v>
      </c>
      <c r="I262" s="270"/>
      <c r="J262" s="266"/>
      <c r="K262" s="266"/>
      <c r="L262" s="271"/>
      <c r="M262" s="272"/>
      <c r="N262" s="273"/>
      <c r="O262" s="273"/>
      <c r="P262" s="273"/>
      <c r="Q262" s="273"/>
      <c r="R262" s="273"/>
      <c r="S262" s="273"/>
      <c r="T262" s="274"/>
      <c r="AT262" s="275" t="s">
        <v>135</v>
      </c>
      <c r="AU262" s="275" t="s">
        <v>84</v>
      </c>
      <c r="AV262" s="14" t="s">
        <v>133</v>
      </c>
      <c r="AW262" s="14" t="s">
        <v>32</v>
      </c>
      <c r="AX262" s="14" t="s">
        <v>82</v>
      </c>
      <c r="AY262" s="275" t="s">
        <v>126</v>
      </c>
    </row>
    <row r="263" s="1" customFormat="1" ht="24" customHeight="1">
      <c r="B263" s="37"/>
      <c r="C263" s="230" t="s">
        <v>291</v>
      </c>
      <c r="D263" s="230" t="s">
        <v>128</v>
      </c>
      <c r="E263" s="231" t="s">
        <v>443</v>
      </c>
      <c r="F263" s="232" t="s">
        <v>444</v>
      </c>
      <c r="G263" s="233" t="s">
        <v>206</v>
      </c>
      <c r="H263" s="234">
        <v>11.038</v>
      </c>
      <c r="I263" s="235"/>
      <c r="J263" s="236">
        <f>ROUND(I263*H263,2)</f>
        <v>0</v>
      </c>
      <c r="K263" s="232" t="s">
        <v>132</v>
      </c>
      <c r="L263" s="42"/>
      <c r="M263" s="237" t="s">
        <v>1</v>
      </c>
      <c r="N263" s="238" t="s">
        <v>41</v>
      </c>
      <c r="O263" s="85"/>
      <c r="P263" s="239">
        <f>O263*H263</f>
        <v>0</v>
      </c>
      <c r="Q263" s="239">
        <v>0</v>
      </c>
      <c r="R263" s="239">
        <f>Q263*H263</f>
        <v>0</v>
      </c>
      <c r="S263" s="239">
        <v>0</v>
      </c>
      <c r="T263" s="240">
        <f>S263*H263</f>
        <v>0</v>
      </c>
      <c r="AR263" s="241" t="s">
        <v>133</v>
      </c>
      <c r="AT263" s="241" t="s">
        <v>128</v>
      </c>
      <c r="AU263" s="241" t="s">
        <v>84</v>
      </c>
      <c r="AY263" s="16" t="s">
        <v>126</v>
      </c>
      <c r="BE263" s="242">
        <f>IF(N263="základní",J263,0)</f>
        <v>0</v>
      </c>
      <c r="BF263" s="242">
        <f>IF(N263="snížená",J263,0)</f>
        <v>0</v>
      </c>
      <c r="BG263" s="242">
        <f>IF(N263="zákl. přenesená",J263,0)</f>
        <v>0</v>
      </c>
      <c r="BH263" s="242">
        <f>IF(N263="sníž. přenesená",J263,0)</f>
        <v>0</v>
      </c>
      <c r="BI263" s="242">
        <f>IF(N263="nulová",J263,0)</f>
        <v>0</v>
      </c>
      <c r="BJ263" s="16" t="s">
        <v>82</v>
      </c>
      <c r="BK263" s="242">
        <f>ROUND(I263*H263,2)</f>
        <v>0</v>
      </c>
      <c r="BL263" s="16" t="s">
        <v>133</v>
      </c>
      <c r="BM263" s="241" t="s">
        <v>445</v>
      </c>
    </row>
    <row r="264" s="12" customFormat="1">
      <c r="B264" s="243"/>
      <c r="C264" s="244"/>
      <c r="D264" s="245" t="s">
        <v>135</v>
      </c>
      <c r="E264" s="246" t="s">
        <v>1</v>
      </c>
      <c r="F264" s="247" t="s">
        <v>446</v>
      </c>
      <c r="G264" s="244"/>
      <c r="H264" s="246" t="s">
        <v>1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AT264" s="253" t="s">
        <v>135</v>
      </c>
      <c r="AU264" s="253" t="s">
        <v>84</v>
      </c>
      <c r="AV264" s="12" t="s">
        <v>82</v>
      </c>
      <c r="AW264" s="12" t="s">
        <v>32</v>
      </c>
      <c r="AX264" s="12" t="s">
        <v>76</v>
      </c>
      <c r="AY264" s="253" t="s">
        <v>126</v>
      </c>
    </row>
    <row r="265" s="13" customFormat="1">
      <c r="B265" s="254"/>
      <c r="C265" s="255"/>
      <c r="D265" s="245" t="s">
        <v>135</v>
      </c>
      <c r="E265" s="256" t="s">
        <v>1</v>
      </c>
      <c r="F265" s="257" t="s">
        <v>447</v>
      </c>
      <c r="G265" s="255"/>
      <c r="H265" s="258">
        <v>11.038</v>
      </c>
      <c r="I265" s="259"/>
      <c r="J265" s="255"/>
      <c r="K265" s="255"/>
      <c r="L265" s="260"/>
      <c r="M265" s="261"/>
      <c r="N265" s="262"/>
      <c r="O265" s="262"/>
      <c r="P265" s="262"/>
      <c r="Q265" s="262"/>
      <c r="R265" s="262"/>
      <c r="S265" s="262"/>
      <c r="T265" s="263"/>
      <c r="AT265" s="264" t="s">
        <v>135</v>
      </c>
      <c r="AU265" s="264" t="s">
        <v>84</v>
      </c>
      <c r="AV265" s="13" t="s">
        <v>84</v>
      </c>
      <c r="AW265" s="13" t="s">
        <v>32</v>
      </c>
      <c r="AX265" s="13" t="s">
        <v>76</v>
      </c>
      <c r="AY265" s="264" t="s">
        <v>126</v>
      </c>
    </row>
    <row r="266" s="14" customFormat="1">
      <c r="B266" s="265"/>
      <c r="C266" s="266"/>
      <c r="D266" s="245" t="s">
        <v>135</v>
      </c>
      <c r="E266" s="267" t="s">
        <v>1</v>
      </c>
      <c r="F266" s="268" t="s">
        <v>138</v>
      </c>
      <c r="G266" s="266"/>
      <c r="H266" s="269">
        <v>11.038</v>
      </c>
      <c r="I266" s="270"/>
      <c r="J266" s="266"/>
      <c r="K266" s="266"/>
      <c r="L266" s="271"/>
      <c r="M266" s="272"/>
      <c r="N266" s="273"/>
      <c r="O266" s="273"/>
      <c r="P266" s="273"/>
      <c r="Q266" s="273"/>
      <c r="R266" s="273"/>
      <c r="S266" s="273"/>
      <c r="T266" s="274"/>
      <c r="AT266" s="275" t="s">
        <v>135</v>
      </c>
      <c r="AU266" s="275" t="s">
        <v>84</v>
      </c>
      <c r="AV266" s="14" t="s">
        <v>133</v>
      </c>
      <c r="AW266" s="14" t="s">
        <v>32</v>
      </c>
      <c r="AX266" s="14" t="s">
        <v>82</v>
      </c>
      <c r="AY266" s="275" t="s">
        <v>126</v>
      </c>
    </row>
    <row r="267" s="1" customFormat="1" ht="24" customHeight="1">
      <c r="B267" s="37"/>
      <c r="C267" s="230" t="s">
        <v>297</v>
      </c>
      <c r="D267" s="230" t="s">
        <v>128</v>
      </c>
      <c r="E267" s="231" t="s">
        <v>448</v>
      </c>
      <c r="F267" s="232" t="s">
        <v>449</v>
      </c>
      <c r="G267" s="233" t="s">
        <v>206</v>
      </c>
      <c r="H267" s="234">
        <v>2.3599999999999999</v>
      </c>
      <c r="I267" s="235"/>
      <c r="J267" s="236">
        <f>ROUND(I267*H267,2)</f>
        <v>0</v>
      </c>
      <c r="K267" s="232" t="s">
        <v>132</v>
      </c>
      <c r="L267" s="42"/>
      <c r="M267" s="237" t="s">
        <v>1</v>
      </c>
      <c r="N267" s="238" t="s">
        <v>41</v>
      </c>
      <c r="O267" s="85"/>
      <c r="P267" s="239">
        <f>O267*H267</f>
        <v>0</v>
      </c>
      <c r="Q267" s="239">
        <v>0</v>
      </c>
      <c r="R267" s="239">
        <f>Q267*H267</f>
        <v>0</v>
      </c>
      <c r="S267" s="239">
        <v>0</v>
      </c>
      <c r="T267" s="240">
        <f>S267*H267</f>
        <v>0</v>
      </c>
      <c r="AR267" s="241" t="s">
        <v>133</v>
      </c>
      <c r="AT267" s="241" t="s">
        <v>128</v>
      </c>
      <c r="AU267" s="241" t="s">
        <v>84</v>
      </c>
      <c r="AY267" s="16" t="s">
        <v>126</v>
      </c>
      <c r="BE267" s="242">
        <f>IF(N267="základní",J267,0)</f>
        <v>0</v>
      </c>
      <c r="BF267" s="242">
        <f>IF(N267="snížená",J267,0)</f>
        <v>0</v>
      </c>
      <c r="BG267" s="242">
        <f>IF(N267="zákl. přenesená",J267,0)</f>
        <v>0</v>
      </c>
      <c r="BH267" s="242">
        <f>IF(N267="sníž. přenesená",J267,0)</f>
        <v>0</v>
      </c>
      <c r="BI267" s="242">
        <f>IF(N267="nulová",J267,0)</f>
        <v>0</v>
      </c>
      <c r="BJ267" s="16" t="s">
        <v>82</v>
      </c>
      <c r="BK267" s="242">
        <f>ROUND(I267*H267,2)</f>
        <v>0</v>
      </c>
      <c r="BL267" s="16" t="s">
        <v>133</v>
      </c>
      <c r="BM267" s="241" t="s">
        <v>450</v>
      </c>
    </row>
    <row r="268" s="12" customFormat="1">
      <c r="B268" s="243"/>
      <c r="C268" s="244"/>
      <c r="D268" s="245" t="s">
        <v>135</v>
      </c>
      <c r="E268" s="246" t="s">
        <v>1</v>
      </c>
      <c r="F268" s="247" t="s">
        <v>384</v>
      </c>
      <c r="G268" s="244"/>
      <c r="H268" s="246" t="s">
        <v>1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AT268" s="253" t="s">
        <v>135</v>
      </c>
      <c r="AU268" s="253" t="s">
        <v>84</v>
      </c>
      <c r="AV268" s="12" t="s">
        <v>82</v>
      </c>
      <c r="AW268" s="12" t="s">
        <v>32</v>
      </c>
      <c r="AX268" s="12" t="s">
        <v>76</v>
      </c>
      <c r="AY268" s="253" t="s">
        <v>126</v>
      </c>
    </row>
    <row r="269" s="13" customFormat="1">
      <c r="B269" s="254"/>
      <c r="C269" s="255"/>
      <c r="D269" s="245" t="s">
        <v>135</v>
      </c>
      <c r="E269" s="256" t="s">
        <v>1</v>
      </c>
      <c r="F269" s="257" t="s">
        <v>451</v>
      </c>
      <c r="G269" s="255"/>
      <c r="H269" s="258">
        <v>2.3599999999999999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AT269" s="264" t="s">
        <v>135</v>
      </c>
      <c r="AU269" s="264" t="s">
        <v>84</v>
      </c>
      <c r="AV269" s="13" t="s">
        <v>84</v>
      </c>
      <c r="AW269" s="13" t="s">
        <v>32</v>
      </c>
      <c r="AX269" s="13" t="s">
        <v>76</v>
      </c>
      <c r="AY269" s="264" t="s">
        <v>126</v>
      </c>
    </row>
    <row r="270" s="14" customFormat="1">
      <c r="B270" s="265"/>
      <c r="C270" s="266"/>
      <c r="D270" s="245" t="s">
        <v>135</v>
      </c>
      <c r="E270" s="267" t="s">
        <v>1</v>
      </c>
      <c r="F270" s="268" t="s">
        <v>138</v>
      </c>
      <c r="G270" s="266"/>
      <c r="H270" s="269">
        <v>2.3599999999999999</v>
      </c>
      <c r="I270" s="270"/>
      <c r="J270" s="266"/>
      <c r="K270" s="266"/>
      <c r="L270" s="271"/>
      <c r="M270" s="272"/>
      <c r="N270" s="273"/>
      <c r="O270" s="273"/>
      <c r="P270" s="273"/>
      <c r="Q270" s="273"/>
      <c r="R270" s="273"/>
      <c r="S270" s="273"/>
      <c r="T270" s="274"/>
      <c r="AT270" s="275" t="s">
        <v>135</v>
      </c>
      <c r="AU270" s="275" t="s">
        <v>84</v>
      </c>
      <c r="AV270" s="14" t="s">
        <v>133</v>
      </c>
      <c r="AW270" s="14" t="s">
        <v>32</v>
      </c>
      <c r="AX270" s="14" t="s">
        <v>82</v>
      </c>
      <c r="AY270" s="275" t="s">
        <v>126</v>
      </c>
    </row>
    <row r="271" s="1" customFormat="1" ht="16.5" customHeight="1">
      <c r="B271" s="37"/>
      <c r="C271" s="281" t="s">
        <v>303</v>
      </c>
      <c r="D271" s="281" t="s">
        <v>424</v>
      </c>
      <c r="E271" s="282" t="s">
        <v>452</v>
      </c>
      <c r="F271" s="283" t="s">
        <v>453</v>
      </c>
      <c r="G271" s="284" t="s">
        <v>231</v>
      </c>
      <c r="H271" s="285">
        <v>4.7199999999999998</v>
      </c>
      <c r="I271" s="286"/>
      <c r="J271" s="287">
        <f>ROUND(I271*H271,2)</f>
        <v>0</v>
      </c>
      <c r="K271" s="283" t="s">
        <v>132</v>
      </c>
      <c r="L271" s="288"/>
      <c r="M271" s="289" t="s">
        <v>1</v>
      </c>
      <c r="N271" s="290" t="s">
        <v>41</v>
      </c>
      <c r="O271" s="85"/>
      <c r="P271" s="239">
        <f>O271*H271</f>
        <v>0</v>
      </c>
      <c r="Q271" s="239">
        <v>1</v>
      </c>
      <c r="R271" s="239">
        <f>Q271*H271</f>
        <v>4.7199999999999998</v>
      </c>
      <c r="S271" s="239">
        <v>0</v>
      </c>
      <c r="T271" s="240">
        <f>S271*H271</f>
        <v>0</v>
      </c>
      <c r="AR271" s="241" t="s">
        <v>164</v>
      </c>
      <c r="AT271" s="241" t="s">
        <v>424</v>
      </c>
      <c r="AU271" s="241" t="s">
        <v>84</v>
      </c>
      <c r="AY271" s="16" t="s">
        <v>126</v>
      </c>
      <c r="BE271" s="242">
        <f>IF(N271="základní",J271,0)</f>
        <v>0</v>
      </c>
      <c r="BF271" s="242">
        <f>IF(N271="snížená",J271,0)</f>
        <v>0</v>
      </c>
      <c r="BG271" s="242">
        <f>IF(N271="zákl. přenesená",J271,0)</f>
        <v>0</v>
      </c>
      <c r="BH271" s="242">
        <f>IF(N271="sníž. přenesená",J271,0)</f>
        <v>0</v>
      </c>
      <c r="BI271" s="242">
        <f>IF(N271="nulová",J271,0)</f>
        <v>0</v>
      </c>
      <c r="BJ271" s="16" t="s">
        <v>82</v>
      </c>
      <c r="BK271" s="242">
        <f>ROUND(I271*H271,2)</f>
        <v>0</v>
      </c>
      <c r="BL271" s="16" t="s">
        <v>133</v>
      </c>
      <c r="BM271" s="241" t="s">
        <v>454</v>
      </c>
    </row>
    <row r="272" s="12" customFormat="1">
      <c r="B272" s="243"/>
      <c r="C272" s="244"/>
      <c r="D272" s="245" t="s">
        <v>135</v>
      </c>
      <c r="E272" s="246" t="s">
        <v>1</v>
      </c>
      <c r="F272" s="247" t="s">
        <v>384</v>
      </c>
      <c r="G272" s="244"/>
      <c r="H272" s="246" t="s">
        <v>1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AT272" s="253" t="s">
        <v>135</v>
      </c>
      <c r="AU272" s="253" t="s">
        <v>84</v>
      </c>
      <c r="AV272" s="12" t="s">
        <v>82</v>
      </c>
      <c r="AW272" s="12" t="s">
        <v>32</v>
      </c>
      <c r="AX272" s="12" t="s">
        <v>76</v>
      </c>
      <c r="AY272" s="253" t="s">
        <v>126</v>
      </c>
    </row>
    <row r="273" s="13" customFormat="1">
      <c r="B273" s="254"/>
      <c r="C273" s="255"/>
      <c r="D273" s="245" t="s">
        <v>135</v>
      </c>
      <c r="E273" s="256" t="s">
        <v>1</v>
      </c>
      <c r="F273" s="257" t="s">
        <v>455</v>
      </c>
      <c r="G273" s="255"/>
      <c r="H273" s="258">
        <v>4.7199999999999998</v>
      </c>
      <c r="I273" s="259"/>
      <c r="J273" s="255"/>
      <c r="K273" s="255"/>
      <c r="L273" s="260"/>
      <c r="M273" s="261"/>
      <c r="N273" s="262"/>
      <c r="O273" s="262"/>
      <c r="P273" s="262"/>
      <c r="Q273" s="262"/>
      <c r="R273" s="262"/>
      <c r="S273" s="262"/>
      <c r="T273" s="263"/>
      <c r="AT273" s="264" t="s">
        <v>135</v>
      </c>
      <c r="AU273" s="264" t="s">
        <v>84</v>
      </c>
      <c r="AV273" s="13" t="s">
        <v>84</v>
      </c>
      <c r="AW273" s="13" t="s">
        <v>32</v>
      </c>
      <c r="AX273" s="13" t="s">
        <v>76</v>
      </c>
      <c r="AY273" s="264" t="s">
        <v>126</v>
      </c>
    </row>
    <row r="274" s="14" customFormat="1">
      <c r="B274" s="265"/>
      <c r="C274" s="266"/>
      <c r="D274" s="245" t="s">
        <v>135</v>
      </c>
      <c r="E274" s="267" t="s">
        <v>1</v>
      </c>
      <c r="F274" s="268" t="s">
        <v>138</v>
      </c>
      <c r="G274" s="266"/>
      <c r="H274" s="269">
        <v>4.7199999999999998</v>
      </c>
      <c r="I274" s="270"/>
      <c r="J274" s="266"/>
      <c r="K274" s="266"/>
      <c r="L274" s="271"/>
      <c r="M274" s="272"/>
      <c r="N274" s="273"/>
      <c r="O274" s="273"/>
      <c r="P274" s="273"/>
      <c r="Q274" s="273"/>
      <c r="R274" s="273"/>
      <c r="S274" s="273"/>
      <c r="T274" s="274"/>
      <c r="AT274" s="275" t="s">
        <v>135</v>
      </c>
      <c r="AU274" s="275" t="s">
        <v>84</v>
      </c>
      <c r="AV274" s="14" t="s">
        <v>133</v>
      </c>
      <c r="AW274" s="14" t="s">
        <v>32</v>
      </c>
      <c r="AX274" s="14" t="s">
        <v>82</v>
      </c>
      <c r="AY274" s="275" t="s">
        <v>126</v>
      </c>
    </row>
    <row r="275" s="1" customFormat="1" ht="24" customHeight="1">
      <c r="B275" s="37"/>
      <c r="C275" s="230" t="s">
        <v>308</v>
      </c>
      <c r="D275" s="230" t="s">
        <v>128</v>
      </c>
      <c r="E275" s="231" t="s">
        <v>456</v>
      </c>
      <c r="F275" s="232" t="s">
        <v>457</v>
      </c>
      <c r="G275" s="233" t="s">
        <v>131</v>
      </c>
      <c r="H275" s="234">
        <v>142</v>
      </c>
      <c r="I275" s="235"/>
      <c r="J275" s="236">
        <f>ROUND(I275*H275,2)</f>
        <v>0</v>
      </c>
      <c r="K275" s="232" t="s">
        <v>132</v>
      </c>
      <c r="L275" s="42"/>
      <c r="M275" s="237" t="s">
        <v>1</v>
      </c>
      <c r="N275" s="238" t="s">
        <v>41</v>
      </c>
      <c r="O275" s="85"/>
      <c r="P275" s="239">
        <f>O275*H275</f>
        <v>0</v>
      </c>
      <c r="Q275" s="239">
        <v>0</v>
      </c>
      <c r="R275" s="239">
        <f>Q275*H275</f>
        <v>0</v>
      </c>
      <c r="S275" s="239">
        <v>0</v>
      </c>
      <c r="T275" s="240">
        <f>S275*H275</f>
        <v>0</v>
      </c>
      <c r="AR275" s="241" t="s">
        <v>133</v>
      </c>
      <c r="AT275" s="241" t="s">
        <v>128</v>
      </c>
      <c r="AU275" s="241" t="s">
        <v>84</v>
      </c>
      <c r="AY275" s="16" t="s">
        <v>126</v>
      </c>
      <c r="BE275" s="242">
        <f>IF(N275="základní",J275,0)</f>
        <v>0</v>
      </c>
      <c r="BF275" s="242">
        <f>IF(N275="snížená",J275,0)</f>
        <v>0</v>
      </c>
      <c r="BG275" s="242">
        <f>IF(N275="zákl. přenesená",J275,0)</f>
        <v>0</v>
      </c>
      <c r="BH275" s="242">
        <f>IF(N275="sníž. přenesená",J275,0)</f>
        <v>0</v>
      </c>
      <c r="BI275" s="242">
        <f>IF(N275="nulová",J275,0)</f>
        <v>0</v>
      </c>
      <c r="BJ275" s="16" t="s">
        <v>82</v>
      </c>
      <c r="BK275" s="242">
        <f>ROUND(I275*H275,2)</f>
        <v>0</v>
      </c>
      <c r="BL275" s="16" t="s">
        <v>133</v>
      </c>
      <c r="BM275" s="241" t="s">
        <v>458</v>
      </c>
    </row>
    <row r="276" s="12" customFormat="1">
      <c r="B276" s="243"/>
      <c r="C276" s="244"/>
      <c r="D276" s="245" t="s">
        <v>135</v>
      </c>
      <c r="E276" s="246" t="s">
        <v>1</v>
      </c>
      <c r="F276" s="247" t="s">
        <v>194</v>
      </c>
      <c r="G276" s="244"/>
      <c r="H276" s="246" t="s">
        <v>1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AT276" s="253" t="s">
        <v>135</v>
      </c>
      <c r="AU276" s="253" t="s">
        <v>84</v>
      </c>
      <c r="AV276" s="12" t="s">
        <v>82</v>
      </c>
      <c r="AW276" s="12" t="s">
        <v>32</v>
      </c>
      <c r="AX276" s="12" t="s">
        <v>76</v>
      </c>
      <c r="AY276" s="253" t="s">
        <v>126</v>
      </c>
    </row>
    <row r="277" s="13" customFormat="1">
      <c r="B277" s="254"/>
      <c r="C277" s="255"/>
      <c r="D277" s="245" t="s">
        <v>135</v>
      </c>
      <c r="E277" s="256" t="s">
        <v>1</v>
      </c>
      <c r="F277" s="257" t="s">
        <v>459</v>
      </c>
      <c r="G277" s="255"/>
      <c r="H277" s="258">
        <v>142</v>
      </c>
      <c r="I277" s="259"/>
      <c r="J277" s="255"/>
      <c r="K277" s="255"/>
      <c r="L277" s="260"/>
      <c r="M277" s="261"/>
      <c r="N277" s="262"/>
      <c r="O277" s="262"/>
      <c r="P277" s="262"/>
      <c r="Q277" s="262"/>
      <c r="R277" s="262"/>
      <c r="S277" s="262"/>
      <c r="T277" s="263"/>
      <c r="AT277" s="264" t="s">
        <v>135</v>
      </c>
      <c r="AU277" s="264" t="s">
        <v>84</v>
      </c>
      <c r="AV277" s="13" t="s">
        <v>84</v>
      </c>
      <c r="AW277" s="13" t="s">
        <v>32</v>
      </c>
      <c r="AX277" s="13" t="s">
        <v>76</v>
      </c>
      <c r="AY277" s="264" t="s">
        <v>126</v>
      </c>
    </row>
    <row r="278" s="14" customFormat="1">
      <c r="B278" s="265"/>
      <c r="C278" s="266"/>
      <c r="D278" s="245" t="s">
        <v>135</v>
      </c>
      <c r="E278" s="267" t="s">
        <v>1</v>
      </c>
      <c r="F278" s="268" t="s">
        <v>138</v>
      </c>
      <c r="G278" s="266"/>
      <c r="H278" s="269">
        <v>142</v>
      </c>
      <c r="I278" s="270"/>
      <c r="J278" s="266"/>
      <c r="K278" s="266"/>
      <c r="L278" s="271"/>
      <c r="M278" s="272"/>
      <c r="N278" s="273"/>
      <c r="O278" s="273"/>
      <c r="P278" s="273"/>
      <c r="Q278" s="273"/>
      <c r="R278" s="273"/>
      <c r="S278" s="273"/>
      <c r="T278" s="274"/>
      <c r="AT278" s="275" t="s">
        <v>135</v>
      </c>
      <c r="AU278" s="275" t="s">
        <v>84</v>
      </c>
      <c r="AV278" s="14" t="s">
        <v>133</v>
      </c>
      <c r="AW278" s="14" t="s">
        <v>32</v>
      </c>
      <c r="AX278" s="14" t="s">
        <v>82</v>
      </c>
      <c r="AY278" s="275" t="s">
        <v>126</v>
      </c>
    </row>
    <row r="279" s="1" customFormat="1" ht="24" customHeight="1">
      <c r="B279" s="37"/>
      <c r="C279" s="230" t="s">
        <v>311</v>
      </c>
      <c r="D279" s="230" t="s">
        <v>128</v>
      </c>
      <c r="E279" s="231" t="s">
        <v>460</v>
      </c>
      <c r="F279" s="232" t="s">
        <v>461</v>
      </c>
      <c r="G279" s="233" t="s">
        <v>131</v>
      </c>
      <c r="H279" s="234">
        <v>142</v>
      </c>
      <c r="I279" s="235"/>
      <c r="J279" s="236">
        <f>ROUND(I279*H279,2)</f>
        <v>0</v>
      </c>
      <c r="K279" s="232" t="s">
        <v>132</v>
      </c>
      <c r="L279" s="42"/>
      <c r="M279" s="237" t="s">
        <v>1</v>
      </c>
      <c r="N279" s="238" t="s">
        <v>41</v>
      </c>
      <c r="O279" s="85"/>
      <c r="P279" s="239">
        <f>O279*H279</f>
        <v>0</v>
      </c>
      <c r="Q279" s="239">
        <v>0</v>
      </c>
      <c r="R279" s="239">
        <f>Q279*H279</f>
        <v>0</v>
      </c>
      <c r="S279" s="239">
        <v>0</v>
      </c>
      <c r="T279" s="240">
        <f>S279*H279</f>
        <v>0</v>
      </c>
      <c r="AR279" s="241" t="s">
        <v>133</v>
      </c>
      <c r="AT279" s="241" t="s">
        <v>128</v>
      </c>
      <c r="AU279" s="241" t="s">
        <v>84</v>
      </c>
      <c r="AY279" s="16" t="s">
        <v>126</v>
      </c>
      <c r="BE279" s="242">
        <f>IF(N279="základní",J279,0)</f>
        <v>0</v>
      </c>
      <c r="BF279" s="242">
        <f>IF(N279="snížená",J279,0)</f>
        <v>0</v>
      </c>
      <c r="BG279" s="242">
        <f>IF(N279="zákl. přenesená",J279,0)</f>
        <v>0</v>
      </c>
      <c r="BH279" s="242">
        <f>IF(N279="sníž. přenesená",J279,0)</f>
        <v>0</v>
      </c>
      <c r="BI279" s="242">
        <f>IF(N279="nulová",J279,0)</f>
        <v>0</v>
      </c>
      <c r="BJ279" s="16" t="s">
        <v>82</v>
      </c>
      <c r="BK279" s="242">
        <f>ROUND(I279*H279,2)</f>
        <v>0</v>
      </c>
      <c r="BL279" s="16" t="s">
        <v>133</v>
      </c>
      <c r="BM279" s="241" t="s">
        <v>462</v>
      </c>
    </row>
    <row r="280" s="12" customFormat="1">
      <c r="B280" s="243"/>
      <c r="C280" s="244"/>
      <c r="D280" s="245" t="s">
        <v>135</v>
      </c>
      <c r="E280" s="246" t="s">
        <v>1</v>
      </c>
      <c r="F280" s="247" t="s">
        <v>194</v>
      </c>
      <c r="G280" s="244"/>
      <c r="H280" s="246" t="s">
        <v>1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AT280" s="253" t="s">
        <v>135</v>
      </c>
      <c r="AU280" s="253" t="s">
        <v>84</v>
      </c>
      <c r="AV280" s="12" t="s">
        <v>82</v>
      </c>
      <c r="AW280" s="12" t="s">
        <v>32</v>
      </c>
      <c r="AX280" s="12" t="s">
        <v>76</v>
      </c>
      <c r="AY280" s="253" t="s">
        <v>126</v>
      </c>
    </row>
    <row r="281" s="13" customFormat="1">
      <c r="B281" s="254"/>
      <c r="C281" s="255"/>
      <c r="D281" s="245" t="s">
        <v>135</v>
      </c>
      <c r="E281" s="256" t="s">
        <v>1</v>
      </c>
      <c r="F281" s="257" t="s">
        <v>459</v>
      </c>
      <c r="G281" s="255"/>
      <c r="H281" s="258">
        <v>142</v>
      </c>
      <c r="I281" s="259"/>
      <c r="J281" s="255"/>
      <c r="K281" s="255"/>
      <c r="L281" s="260"/>
      <c r="M281" s="261"/>
      <c r="N281" s="262"/>
      <c r="O281" s="262"/>
      <c r="P281" s="262"/>
      <c r="Q281" s="262"/>
      <c r="R281" s="262"/>
      <c r="S281" s="262"/>
      <c r="T281" s="263"/>
      <c r="AT281" s="264" t="s">
        <v>135</v>
      </c>
      <c r="AU281" s="264" t="s">
        <v>84</v>
      </c>
      <c r="AV281" s="13" t="s">
        <v>84</v>
      </c>
      <c r="AW281" s="13" t="s">
        <v>32</v>
      </c>
      <c r="AX281" s="13" t="s">
        <v>76</v>
      </c>
      <c r="AY281" s="264" t="s">
        <v>126</v>
      </c>
    </row>
    <row r="282" s="14" customFormat="1">
      <c r="B282" s="265"/>
      <c r="C282" s="266"/>
      <c r="D282" s="245" t="s">
        <v>135</v>
      </c>
      <c r="E282" s="267" t="s">
        <v>1</v>
      </c>
      <c r="F282" s="268" t="s">
        <v>138</v>
      </c>
      <c r="G282" s="266"/>
      <c r="H282" s="269">
        <v>142</v>
      </c>
      <c r="I282" s="270"/>
      <c r="J282" s="266"/>
      <c r="K282" s="266"/>
      <c r="L282" s="271"/>
      <c r="M282" s="272"/>
      <c r="N282" s="273"/>
      <c r="O282" s="273"/>
      <c r="P282" s="273"/>
      <c r="Q282" s="273"/>
      <c r="R282" s="273"/>
      <c r="S282" s="273"/>
      <c r="T282" s="274"/>
      <c r="AT282" s="275" t="s">
        <v>135</v>
      </c>
      <c r="AU282" s="275" t="s">
        <v>84</v>
      </c>
      <c r="AV282" s="14" t="s">
        <v>133</v>
      </c>
      <c r="AW282" s="14" t="s">
        <v>32</v>
      </c>
      <c r="AX282" s="14" t="s">
        <v>82</v>
      </c>
      <c r="AY282" s="275" t="s">
        <v>126</v>
      </c>
    </row>
    <row r="283" s="1" customFormat="1" ht="16.5" customHeight="1">
      <c r="B283" s="37"/>
      <c r="C283" s="281" t="s">
        <v>316</v>
      </c>
      <c r="D283" s="281" t="s">
        <v>424</v>
      </c>
      <c r="E283" s="282" t="s">
        <v>463</v>
      </c>
      <c r="F283" s="283" t="s">
        <v>464</v>
      </c>
      <c r="G283" s="284" t="s">
        <v>465</v>
      </c>
      <c r="H283" s="285">
        <v>4.899</v>
      </c>
      <c r="I283" s="286"/>
      <c r="J283" s="287">
        <f>ROUND(I283*H283,2)</f>
        <v>0</v>
      </c>
      <c r="K283" s="283" t="s">
        <v>132</v>
      </c>
      <c r="L283" s="288"/>
      <c r="M283" s="289" t="s">
        <v>1</v>
      </c>
      <c r="N283" s="290" t="s">
        <v>41</v>
      </c>
      <c r="O283" s="85"/>
      <c r="P283" s="239">
        <f>O283*H283</f>
        <v>0</v>
      </c>
      <c r="Q283" s="239">
        <v>0.001</v>
      </c>
      <c r="R283" s="239">
        <f>Q283*H283</f>
        <v>0.0048989999999999997</v>
      </c>
      <c r="S283" s="239">
        <v>0</v>
      </c>
      <c r="T283" s="240">
        <f>S283*H283</f>
        <v>0</v>
      </c>
      <c r="AR283" s="241" t="s">
        <v>164</v>
      </c>
      <c r="AT283" s="241" t="s">
        <v>424</v>
      </c>
      <c r="AU283" s="241" t="s">
        <v>84</v>
      </c>
      <c r="AY283" s="16" t="s">
        <v>126</v>
      </c>
      <c r="BE283" s="242">
        <f>IF(N283="základní",J283,0)</f>
        <v>0</v>
      </c>
      <c r="BF283" s="242">
        <f>IF(N283="snížená",J283,0)</f>
        <v>0</v>
      </c>
      <c r="BG283" s="242">
        <f>IF(N283="zákl. přenesená",J283,0)</f>
        <v>0</v>
      </c>
      <c r="BH283" s="242">
        <f>IF(N283="sníž. přenesená",J283,0)</f>
        <v>0</v>
      </c>
      <c r="BI283" s="242">
        <f>IF(N283="nulová",J283,0)</f>
        <v>0</v>
      </c>
      <c r="BJ283" s="16" t="s">
        <v>82</v>
      </c>
      <c r="BK283" s="242">
        <f>ROUND(I283*H283,2)</f>
        <v>0</v>
      </c>
      <c r="BL283" s="16" t="s">
        <v>133</v>
      </c>
      <c r="BM283" s="241" t="s">
        <v>466</v>
      </c>
    </row>
    <row r="284" s="12" customFormat="1">
      <c r="B284" s="243"/>
      <c r="C284" s="244"/>
      <c r="D284" s="245" t="s">
        <v>135</v>
      </c>
      <c r="E284" s="246" t="s">
        <v>1</v>
      </c>
      <c r="F284" s="247" t="s">
        <v>467</v>
      </c>
      <c r="G284" s="244"/>
      <c r="H284" s="246" t="s">
        <v>1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AT284" s="253" t="s">
        <v>135</v>
      </c>
      <c r="AU284" s="253" t="s">
        <v>84</v>
      </c>
      <c r="AV284" s="12" t="s">
        <v>82</v>
      </c>
      <c r="AW284" s="12" t="s">
        <v>32</v>
      </c>
      <c r="AX284" s="12" t="s">
        <v>76</v>
      </c>
      <c r="AY284" s="253" t="s">
        <v>126</v>
      </c>
    </row>
    <row r="285" s="13" customFormat="1">
      <c r="B285" s="254"/>
      <c r="C285" s="255"/>
      <c r="D285" s="245" t="s">
        <v>135</v>
      </c>
      <c r="E285" s="256" t="s">
        <v>1</v>
      </c>
      <c r="F285" s="257" t="s">
        <v>468</v>
      </c>
      <c r="G285" s="255"/>
      <c r="H285" s="258">
        <v>4.899</v>
      </c>
      <c r="I285" s="259"/>
      <c r="J285" s="255"/>
      <c r="K285" s="255"/>
      <c r="L285" s="260"/>
      <c r="M285" s="261"/>
      <c r="N285" s="262"/>
      <c r="O285" s="262"/>
      <c r="P285" s="262"/>
      <c r="Q285" s="262"/>
      <c r="R285" s="262"/>
      <c r="S285" s="262"/>
      <c r="T285" s="263"/>
      <c r="AT285" s="264" t="s">
        <v>135</v>
      </c>
      <c r="AU285" s="264" t="s">
        <v>84</v>
      </c>
      <c r="AV285" s="13" t="s">
        <v>84</v>
      </c>
      <c r="AW285" s="13" t="s">
        <v>32</v>
      </c>
      <c r="AX285" s="13" t="s">
        <v>76</v>
      </c>
      <c r="AY285" s="264" t="s">
        <v>126</v>
      </c>
    </row>
    <row r="286" s="14" customFormat="1">
      <c r="B286" s="265"/>
      <c r="C286" s="266"/>
      <c r="D286" s="245" t="s">
        <v>135</v>
      </c>
      <c r="E286" s="267" t="s">
        <v>1</v>
      </c>
      <c r="F286" s="268" t="s">
        <v>138</v>
      </c>
      <c r="G286" s="266"/>
      <c r="H286" s="269">
        <v>4.899</v>
      </c>
      <c r="I286" s="270"/>
      <c r="J286" s="266"/>
      <c r="K286" s="266"/>
      <c r="L286" s="271"/>
      <c r="M286" s="272"/>
      <c r="N286" s="273"/>
      <c r="O286" s="273"/>
      <c r="P286" s="273"/>
      <c r="Q286" s="273"/>
      <c r="R286" s="273"/>
      <c r="S286" s="273"/>
      <c r="T286" s="274"/>
      <c r="AT286" s="275" t="s">
        <v>135</v>
      </c>
      <c r="AU286" s="275" t="s">
        <v>84</v>
      </c>
      <c r="AV286" s="14" t="s">
        <v>133</v>
      </c>
      <c r="AW286" s="14" t="s">
        <v>32</v>
      </c>
      <c r="AX286" s="14" t="s">
        <v>82</v>
      </c>
      <c r="AY286" s="275" t="s">
        <v>126</v>
      </c>
    </row>
    <row r="287" s="1" customFormat="1" ht="24" customHeight="1">
      <c r="B287" s="37"/>
      <c r="C287" s="230" t="s">
        <v>322</v>
      </c>
      <c r="D287" s="230" t="s">
        <v>128</v>
      </c>
      <c r="E287" s="231" t="s">
        <v>469</v>
      </c>
      <c r="F287" s="232" t="s">
        <v>470</v>
      </c>
      <c r="G287" s="233" t="s">
        <v>131</v>
      </c>
      <c r="H287" s="234">
        <v>30</v>
      </c>
      <c r="I287" s="235"/>
      <c r="J287" s="236">
        <f>ROUND(I287*H287,2)</f>
        <v>0</v>
      </c>
      <c r="K287" s="232" t="s">
        <v>132</v>
      </c>
      <c r="L287" s="42"/>
      <c r="M287" s="237" t="s">
        <v>1</v>
      </c>
      <c r="N287" s="238" t="s">
        <v>41</v>
      </c>
      <c r="O287" s="85"/>
      <c r="P287" s="239">
        <f>O287*H287</f>
        <v>0</v>
      </c>
      <c r="Q287" s="239">
        <v>0</v>
      </c>
      <c r="R287" s="239">
        <f>Q287*H287</f>
        <v>0</v>
      </c>
      <c r="S287" s="239">
        <v>0</v>
      </c>
      <c r="T287" s="240">
        <f>S287*H287</f>
        <v>0</v>
      </c>
      <c r="AR287" s="241" t="s">
        <v>133</v>
      </c>
      <c r="AT287" s="241" t="s">
        <v>128</v>
      </c>
      <c r="AU287" s="241" t="s">
        <v>84</v>
      </c>
      <c r="AY287" s="16" t="s">
        <v>126</v>
      </c>
      <c r="BE287" s="242">
        <f>IF(N287="základní",J287,0)</f>
        <v>0</v>
      </c>
      <c r="BF287" s="242">
        <f>IF(N287="snížená",J287,0)</f>
        <v>0</v>
      </c>
      <c r="BG287" s="242">
        <f>IF(N287="zákl. přenesená",J287,0)</f>
        <v>0</v>
      </c>
      <c r="BH287" s="242">
        <f>IF(N287="sníž. přenesená",J287,0)</f>
        <v>0</v>
      </c>
      <c r="BI287" s="242">
        <f>IF(N287="nulová",J287,0)</f>
        <v>0</v>
      </c>
      <c r="BJ287" s="16" t="s">
        <v>82</v>
      </c>
      <c r="BK287" s="242">
        <f>ROUND(I287*H287,2)</f>
        <v>0</v>
      </c>
      <c r="BL287" s="16" t="s">
        <v>133</v>
      </c>
      <c r="BM287" s="241" t="s">
        <v>471</v>
      </c>
    </row>
    <row r="288" s="12" customFormat="1">
      <c r="B288" s="243"/>
      <c r="C288" s="244"/>
      <c r="D288" s="245" t="s">
        <v>135</v>
      </c>
      <c r="E288" s="246" t="s">
        <v>1</v>
      </c>
      <c r="F288" s="247" t="s">
        <v>194</v>
      </c>
      <c r="G288" s="244"/>
      <c r="H288" s="246" t="s">
        <v>1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AT288" s="253" t="s">
        <v>135</v>
      </c>
      <c r="AU288" s="253" t="s">
        <v>84</v>
      </c>
      <c r="AV288" s="12" t="s">
        <v>82</v>
      </c>
      <c r="AW288" s="12" t="s">
        <v>32</v>
      </c>
      <c r="AX288" s="12" t="s">
        <v>76</v>
      </c>
      <c r="AY288" s="253" t="s">
        <v>126</v>
      </c>
    </row>
    <row r="289" s="13" customFormat="1">
      <c r="B289" s="254"/>
      <c r="C289" s="255"/>
      <c r="D289" s="245" t="s">
        <v>135</v>
      </c>
      <c r="E289" s="256" t="s">
        <v>1</v>
      </c>
      <c r="F289" s="257" t="s">
        <v>271</v>
      </c>
      <c r="G289" s="255"/>
      <c r="H289" s="258">
        <v>30</v>
      </c>
      <c r="I289" s="259"/>
      <c r="J289" s="255"/>
      <c r="K289" s="255"/>
      <c r="L289" s="260"/>
      <c r="M289" s="261"/>
      <c r="N289" s="262"/>
      <c r="O289" s="262"/>
      <c r="P289" s="262"/>
      <c r="Q289" s="262"/>
      <c r="R289" s="262"/>
      <c r="S289" s="262"/>
      <c r="T289" s="263"/>
      <c r="AT289" s="264" t="s">
        <v>135</v>
      </c>
      <c r="AU289" s="264" t="s">
        <v>84</v>
      </c>
      <c r="AV289" s="13" t="s">
        <v>84</v>
      </c>
      <c r="AW289" s="13" t="s">
        <v>32</v>
      </c>
      <c r="AX289" s="13" t="s">
        <v>76</v>
      </c>
      <c r="AY289" s="264" t="s">
        <v>126</v>
      </c>
    </row>
    <row r="290" s="14" customFormat="1">
      <c r="B290" s="265"/>
      <c r="C290" s="266"/>
      <c r="D290" s="245" t="s">
        <v>135</v>
      </c>
      <c r="E290" s="267" t="s">
        <v>1</v>
      </c>
      <c r="F290" s="268" t="s">
        <v>138</v>
      </c>
      <c r="G290" s="266"/>
      <c r="H290" s="269">
        <v>30</v>
      </c>
      <c r="I290" s="270"/>
      <c r="J290" s="266"/>
      <c r="K290" s="266"/>
      <c r="L290" s="271"/>
      <c r="M290" s="272"/>
      <c r="N290" s="273"/>
      <c r="O290" s="273"/>
      <c r="P290" s="273"/>
      <c r="Q290" s="273"/>
      <c r="R290" s="273"/>
      <c r="S290" s="273"/>
      <c r="T290" s="274"/>
      <c r="AT290" s="275" t="s">
        <v>135</v>
      </c>
      <c r="AU290" s="275" t="s">
        <v>84</v>
      </c>
      <c r="AV290" s="14" t="s">
        <v>133</v>
      </c>
      <c r="AW290" s="14" t="s">
        <v>32</v>
      </c>
      <c r="AX290" s="14" t="s">
        <v>82</v>
      </c>
      <c r="AY290" s="275" t="s">
        <v>126</v>
      </c>
    </row>
    <row r="291" s="1" customFormat="1" ht="16.5" customHeight="1">
      <c r="B291" s="37"/>
      <c r="C291" s="281" t="s">
        <v>325</v>
      </c>
      <c r="D291" s="281" t="s">
        <v>424</v>
      </c>
      <c r="E291" s="282" t="s">
        <v>463</v>
      </c>
      <c r="F291" s="283" t="s">
        <v>464</v>
      </c>
      <c r="G291" s="284" t="s">
        <v>465</v>
      </c>
      <c r="H291" s="285">
        <v>1.0349999999999999</v>
      </c>
      <c r="I291" s="286"/>
      <c r="J291" s="287">
        <f>ROUND(I291*H291,2)</f>
        <v>0</v>
      </c>
      <c r="K291" s="283" t="s">
        <v>132</v>
      </c>
      <c r="L291" s="288"/>
      <c r="M291" s="289" t="s">
        <v>1</v>
      </c>
      <c r="N291" s="290" t="s">
        <v>41</v>
      </c>
      <c r="O291" s="85"/>
      <c r="P291" s="239">
        <f>O291*H291</f>
        <v>0</v>
      </c>
      <c r="Q291" s="239">
        <v>0.001</v>
      </c>
      <c r="R291" s="239">
        <f>Q291*H291</f>
        <v>0.0010349999999999999</v>
      </c>
      <c r="S291" s="239">
        <v>0</v>
      </c>
      <c r="T291" s="240">
        <f>S291*H291</f>
        <v>0</v>
      </c>
      <c r="AR291" s="241" t="s">
        <v>164</v>
      </c>
      <c r="AT291" s="241" t="s">
        <v>424</v>
      </c>
      <c r="AU291" s="241" t="s">
        <v>84</v>
      </c>
      <c r="AY291" s="16" t="s">
        <v>126</v>
      </c>
      <c r="BE291" s="242">
        <f>IF(N291="základní",J291,0)</f>
        <v>0</v>
      </c>
      <c r="BF291" s="242">
        <f>IF(N291="snížená",J291,0)</f>
        <v>0</v>
      </c>
      <c r="BG291" s="242">
        <f>IF(N291="zákl. přenesená",J291,0)</f>
        <v>0</v>
      </c>
      <c r="BH291" s="242">
        <f>IF(N291="sníž. přenesená",J291,0)</f>
        <v>0</v>
      </c>
      <c r="BI291" s="242">
        <f>IF(N291="nulová",J291,0)</f>
        <v>0</v>
      </c>
      <c r="BJ291" s="16" t="s">
        <v>82</v>
      </c>
      <c r="BK291" s="242">
        <f>ROUND(I291*H291,2)</f>
        <v>0</v>
      </c>
      <c r="BL291" s="16" t="s">
        <v>133</v>
      </c>
      <c r="BM291" s="241" t="s">
        <v>472</v>
      </c>
    </row>
    <row r="292" s="12" customFormat="1">
      <c r="B292" s="243"/>
      <c r="C292" s="244"/>
      <c r="D292" s="245" t="s">
        <v>135</v>
      </c>
      <c r="E292" s="246" t="s">
        <v>1</v>
      </c>
      <c r="F292" s="247" t="s">
        <v>467</v>
      </c>
      <c r="G292" s="244"/>
      <c r="H292" s="246" t="s">
        <v>1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AT292" s="253" t="s">
        <v>135</v>
      </c>
      <c r="AU292" s="253" t="s">
        <v>84</v>
      </c>
      <c r="AV292" s="12" t="s">
        <v>82</v>
      </c>
      <c r="AW292" s="12" t="s">
        <v>32</v>
      </c>
      <c r="AX292" s="12" t="s">
        <v>76</v>
      </c>
      <c r="AY292" s="253" t="s">
        <v>126</v>
      </c>
    </row>
    <row r="293" s="13" customFormat="1">
      <c r="B293" s="254"/>
      <c r="C293" s="255"/>
      <c r="D293" s="245" t="s">
        <v>135</v>
      </c>
      <c r="E293" s="256" t="s">
        <v>1</v>
      </c>
      <c r="F293" s="257" t="s">
        <v>473</v>
      </c>
      <c r="G293" s="255"/>
      <c r="H293" s="258">
        <v>1.0349999999999999</v>
      </c>
      <c r="I293" s="259"/>
      <c r="J293" s="255"/>
      <c r="K293" s="255"/>
      <c r="L293" s="260"/>
      <c r="M293" s="261"/>
      <c r="N293" s="262"/>
      <c r="O293" s="262"/>
      <c r="P293" s="262"/>
      <c r="Q293" s="262"/>
      <c r="R293" s="262"/>
      <c r="S293" s="262"/>
      <c r="T293" s="263"/>
      <c r="AT293" s="264" t="s">
        <v>135</v>
      </c>
      <c r="AU293" s="264" t="s">
        <v>84</v>
      </c>
      <c r="AV293" s="13" t="s">
        <v>84</v>
      </c>
      <c r="AW293" s="13" t="s">
        <v>32</v>
      </c>
      <c r="AX293" s="13" t="s">
        <v>76</v>
      </c>
      <c r="AY293" s="264" t="s">
        <v>126</v>
      </c>
    </row>
    <row r="294" s="14" customFormat="1">
      <c r="B294" s="265"/>
      <c r="C294" s="266"/>
      <c r="D294" s="245" t="s">
        <v>135</v>
      </c>
      <c r="E294" s="267" t="s">
        <v>1</v>
      </c>
      <c r="F294" s="268" t="s">
        <v>138</v>
      </c>
      <c r="G294" s="266"/>
      <c r="H294" s="269">
        <v>1.0349999999999999</v>
      </c>
      <c r="I294" s="270"/>
      <c r="J294" s="266"/>
      <c r="K294" s="266"/>
      <c r="L294" s="271"/>
      <c r="M294" s="272"/>
      <c r="N294" s="273"/>
      <c r="O294" s="273"/>
      <c r="P294" s="273"/>
      <c r="Q294" s="273"/>
      <c r="R294" s="273"/>
      <c r="S294" s="273"/>
      <c r="T294" s="274"/>
      <c r="AT294" s="275" t="s">
        <v>135</v>
      </c>
      <c r="AU294" s="275" t="s">
        <v>84</v>
      </c>
      <c r="AV294" s="14" t="s">
        <v>133</v>
      </c>
      <c r="AW294" s="14" t="s">
        <v>32</v>
      </c>
      <c r="AX294" s="14" t="s">
        <v>82</v>
      </c>
      <c r="AY294" s="275" t="s">
        <v>126</v>
      </c>
    </row>
    <row r="295" s="1" customFormat="1" ht="16.5" customHeight="1">
      <c r="B295" s="37"/>
      <c r="C295" s="230" t="s">
        <v>329</v>
      </c>
      <c r="D295" s="230" t="s">
        <v>128</v>
      </c>
      <c r="E295" s="231" t="s">
        <v>474</v>
      </c>
      <c r="F295" s="232" t="s">
        <v>475</v>
      </c>
      <c r="G295" s="233" t="s">
        <v>131</v>
      </c>
      <c r="H295" s="234">
        <v>142</v>
      </c>
      <c r="I295" s="235"/>
      <c r="J295" s="236">
        <f>ROUND(I295*H295,2)</f>
        <v>0</v>
      </c>
      <c r="K295" s="232" t="s">
        <v>132</v>
      </c>
      <c r="L295" s="42"/>
      <c r="M295" s="237" t="s">
        <v>1</v>
      </c>
      <c r="N295" s="238" t="s">
        <v>41</v>
      </c>
      <c r="O295" s="85"/>
      <c r="P295" s="239">
        <f>O295*H295</f>
        <v>0</v>
      </c>
      <c r="Q295" s="239">
        <v>0</v>
      </c>
      <c r="R295" s="239">
        <f>Q295*H295</f>
        <v>0</v>
      </c>
      <c r="S295" s="239">
        <v>0</v>
      </c>
      <c r="T295" s="240">
        <f>S295*H295</f>
        <v>0</v>
      </c>
      <c r="AR295" s="241" t="s">
        <v>133</v>
      </c>
      <c r="AT295" s="241" t="s">
        <v>128</v>
      </c>
      <c r="AU295" s="241" t="s">
        <v>84</v>
      </c>
      <c r="AY295" s="16" t="s">
        <v>126</v>
      </c>
      <c r="BE295" s="242">
        <f>IF(N295="základní",J295,0)</f>
        <v>0</v>
      </c>
      <c r="BF295" s="242">
        <f>IF(N295="snížená",J295,0)</f>
        <v>0</v>
      </c>
      <c r="BG295" s="242">
        <f>IF(N295="zákl. přenesená",J295,0)</f>
        <v>0</v>
      </c>
      <c r="BH295" s="242">
        <f>IF(N295="sníž. přenesená",J295,0)</f>
        <v>0</v>
      </c>
      <c r="BI295" s="242">
        <f>IF(N295="nulová",J295,0)</f>
        <v>0</v>
      </c>
      <c r="BJ295" s="16" t="s">
        <v>82</v>
      </c>
      <c r="BK295" s="242">
        <f>ROUND(I295*H295,2)</f>
        <v>0</v>
      </c>
      <c r="BL295" s="16" t="s">
        <v>133</v>
      </c>
      <c r="BM295" s="241" t="s">
        <v>476</v>
      </c>
    </row>
    <row r="296" s="12" customFormat="1">
      <c r="B296" s="243"/>
      <c r="C296" s="244"/>
      <c r="D296" s="245" t="s">
        <v>135</v>
      </c>
      <c r="E296" s="246" t="s">
        <v>1</v>
      </c>
      <c r="F296" s="247" t="s">
        <v>477</v>
      </c>
      <c r="G296" s="244"/>
      <c r="H296" s="246" t="s">
        <v>1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AT296" s="253" t="s">
        <v>135</v>
      </c>
      <c r="AU296" s="253" t="s">
        <v>84</v>
      </c>
      <c r="AV296" s="12" t="s">
        <v>82</v>
      </c>
      <c r="AW296" s="12" t="s">
        <v>32</v>
      </c>
      <c r="AX296" s="12" t="s">
        <v>76</v>
      </c>
      <c r="AY296" s="253" t="s">
        <v>126</v>
      </c>
    </row>
    <row r="297" s="13" customFormat="1">
      <c r="B297" s="254"/>
      <c r="C297" s="255"/>
      <c r="D297" s="245" t="s">
        <v>135</v>
      </c>
      <c r="E297" s="256" t="s">
        <v>1</v>
      </c>
      <c r="F297" s="257" t="s">
        <v>459</v>
      </c>
      <c r="G297" s="255"/>
      <c r="H297" s="258">
        <v>142</v>
      </c>
      <c r="I297" s="259"/>
      <c r="J297" s="255"/>
      <c r="K297" s="255"/>
      <c r="L297" s="260"/>
      <c r="M297" s="261"/>
      <c r="N297" s="262"/>
      <c r="O297" s="262"/>
      <c r="P297" s="262"/>
      <c r="Q297" s="262"/>
      <c r="R297" s="262"/>
      <c r="S297" s="262"/>
      <c r="T297" s="263"/>
      <c r="AT297" s="264" t="s">
        <v>135</v>
      </c>
      <c r="AU297" s="264" t="s">
        <v>84</v>
      </c>
      <c r="AV297" s="13" t="s">
        <v>84</v>
      </c>
      <c r="AW297" s="13" t="s">
        <v>32</v>
      </c>
      <c r="AX297" s="13" t="s">
        <v>76</v>
      </c>
      <c r="AY297" s="264" t="s">
        <v>126</v>
      </c>
    </row>
    <row r="298" s="14" customFormat="1">
      <c r="B298" s="265"/>
      <c r="C298" s="266"/>
      <c r="D298" s="245" t="s">
        <v>135</v>
      </c>
      <c r="E298" s="267" t="s">
        <v>1</v>
      </c>
      <c r="F298" s="268" t="s">
        <v>138</v>
      </c>
      <c r="G298" s="266"/>
      <c r="H298" s="269">
        <v>142</v>
      </c>
      <c r="I298" s="270"/>
      <c r="J298" s="266"/>
      <c r="K298" s="266"/>
      <c r="L298" s="271"/>
      <c r="M298" s="272"/>
      <c r="N298" s="273"/>
      <c r="O298" s="273"/>
      <c r="P298" s="273"/>
      <c r="Q298" s="273"/>
      <c r="R298" s="273"/>
      <c r="S298" s="273"/>
      <c r="T298" s="274"/>
      <c r="AT298" s="275" t="s">
        <v>135</v>
      </c>
      <c r="AU298" s="275" t="s">
        <v>84</v>
      </c>
      <c r="AV298" s="14" t="s">
        <v>133</v>
      </c>
      <c r="AW298" s="14" t="s">
        <v>32</v>
      </c>
      <c r="AX298" s="14" t="s">
        <v>82</v>
      </c>
      <c r="AY298" s="275" t="s">
        <v>126</v>
      </c>
    </row>
    <row r="299" s="1" customFormat="1" ht="16.5" customHeight="1">
      <c r="B299" s="37"/>
      <c r="C299" s="230" t="s">
        <v>337</v>
      </c>
      <c r="D299" s="230" t="s">
        <v>128</v>
      </c>
      <c r="E299" s="231" t="s">
        <v>478</v>
      </c>
      <c r="F299" s="232" t="s">
        <v>479</v>
      </c>
      <c r="G299" s="233" t="s">
        <v>131</v>
      </c>
      <c r="H299" s="234">
        <v>1388</v>
      </c>
      <c r="I299" s="235"/>
      <c r="J299" s="236">
        <f>ROUND(I299*H299,2)</f>
        <v>0</v>
      </c>
      <c r="K299" s="232" t="s">
        <v>132</v>
      </c>
      <c r="L299" s="42"/>
      <c r="M299" s="237" t="s">
        <v>1</v>
      </c>
      <c r="N299" s="238" t="s">
        <v>41</v>
      </c>
      <c r="O299" s="85"/>
      <c r="P299" s="239">
        <f>O299*H299</f>
        <v>0</v>
      </c>
      <c r="Q299" s="239">
        <v>0</v>
      </c>
      <c r="R299" s="239">
        <f>Q299*H299</f>
        <v>0</v>
      </c>
      <c r="S299" s="239">
        <v>0</v>
      </c>
      <c r="T299" s="240">
        <f>S299*H299</f>
        <v>0</v>
      </c>
      <c r="AR299" s="241" t="s">
        <v>133</v>
      </c>
      <c r="AT299" s="241" t="s">
        <v>128</v>
      </c>
      <c r="AU299" s="241" t="s">
        <v>84</v>
      </c>
      <c r="AY299" s="16" t="s">
        <v>126</v>
      </c>
      <c r="BE299" s="242">
        <f>IF(N299="základní",J299,0)</f>
        <v>0</v>
      </c>
      <c r="BF299" s="242">
        <f>IF(N299="snížená",J299,0)</f>
        <v>0</v>
      </c>
      <c r="BG299" s="242">
        <f>IF(N299="zákl. přenesená",J299,0)</f>
        <v>0</v>
      </c>
      <c r="BH299" s="242">
        <f>IF(N299="sníž. přenesená",J299,0)</f>
        <v>0</v>
      </c>
      <c r="BI299" s="242">
        <f>IF(N299="nulová",J299,0)</f>
        <v>0</v>
      </c>
      <c r="BJ299" s="16" t="s">
        <v>82</v>
      </c>
      <c r="BK299" s="242">
        <f>ROUND(I299*H299,2)</f>
        <v>0</v>
      </c>
      <c r="BL299" s="16" t="s">
        <v>133</v>
      </c>
      <c r="BM299" s="241" t="s">
        <v>480</v>
      </c>
    </row>
    <row r="300" s="12" customFormat="1">
      <c r="B300" s="243"/>
      <c r="C300" s="244"/>
      <c r="D300" s="245" t="s">
        <v>135</v>
      </c>
      <c r="E300" s="246" t="s">
        <v>1</v>
      </c>
      <c r="F300" s="247" t="s">
        <v>481</v>
      </c>
      <c r="G300" s="244"/>
      <c r="H300" s="246" t="s">
        <v>1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AT300" s="253" t="s">
        <v>135</v>
      </c>
      <c r="AU300" s="253" t="s">
        <v>84</v>
      </c>
      <c r="AV300" s="12" t="s">
        <v>82</v>
      </c>
      <c r="AW300" s="12" t="s">
        <v>32</v>
      </c>
      <c r="AX300" s="12" t="s">
        <v>76</v>
      </c>
      <c r="AY300" s="253" t="s">
        <v>126</v>
      </c>
    </row>
    <row r="301" s="13" customFormat="1">
      <c r="B301" s="254"/>
      <c r="C301" s="255"/>
      <c r="D301" s="245" t="s">
        <v>135</v>
      </c>
      <c r="E301" s="256" t="s">
        <v>1</v>
      </c>
      <c r="F301" s="257" t="s">
        <v>482</v>
      </c>
      <c r="G301" s="255"/>
      <c r="H301" s="258">
        <v>1388</v>
      </c>
      <c r="I301" s="259"/>
      <c r="J301" s="255"/>
      <c r="K301" s="255"/>
      <c r="L301" s="260"/>
      <c r="M301" s="261"/>
      <c r="N301" s="262"/>
      <c r="O301" s="262"/>
      <c r="P301" s="262"/>
      <c r="Q301" s="262"/>
      <c r="R301" s="262"/>
      <c r="S301" s="262"/>
      <c r="T301" s="263"/>
      <c r="AT301" s="264" t="s">
        <v>135</v>
      </c>
      <c r="AU301" s="264" t="s">
        <v>84</v>
      </c>
      <c r="AV301" s="13" t="s">
        <v>84</v>
      </c>
      <c r="AW301" s="13" t="s">
        <v>32</v>
      </c>
      <c r="AX301" s="13" t="s">
        <v>76</v>
      </c>
      <c r="AY301" s="264" t="s">
        <v>126</v>
      </c>
    </row>
    <row r="302" s="14" customFormat="1">
      <c r="B302" s="265"/>
      <c r="C302" s="266"/>
      <c r="D302" s="245" t="s">
        <v>135</v>
      </c>
      <c r="E302" s="267" t="s">
        <v>1</v>
      </c>
      <c r="F302" s="268" t="s">
        <v>138</v>
      </c>
      <c r="G302" s="266"/>
      <c r="H302" s="269">
        <v>1388</v>
      </c>
      <c r="I302" s="270"/>
      <c r="J302" s="266"/>
      <c r="K302" s="266"/>
      <c r="L302" s="271"/>
      <c r="M302" s="272"/>
      <c r="N302" s="273"/>
      <c r="O302" s="273"/>
      <c r="P302" s="273"/>
      <c r="Q302" s="273"/>
      <c r="R302" s="273"/>
      <c r="S302" s="273"/>
      <c r="T302" s="274"/>
      <c r="AT302" s="275" t="s">
        <v>135</v>
      </c>
      <c r="AU302" s="275" t="s">
        <v>84</v>
      </c>
      <c r="AV302" s="14" t="s">
        <v>133</v>
      </c>
      <c r="AW302" s="14" t="s">
        <v>32</v>
      </c>
      <c r="AX302" s="14" t="s">
        <v>82</v>
      </c>
      <c r="AY302" s="275" t="s">
        <v>126</v>
      </c>
    </row>
    <row r="303" s="1" customFormat="1" ht="16.5" customHeight="1">
      <c r="B303" s="37"/>
      <c r="C303" s="230" t="s">
        <v>341</v>
      </c>
      <c r="D303" s="230" t="s">
        <v>128</v>
      </c>
      <c r="E303" s="231" t="s">
        <v>483</v>
      </c>
      <c r="F303" s="232" t="s">
        <v>484</v>
      </c>
      <c r="G303" s="233" t="s">
        <v>131</v>
      </c>
      <c r="H303" s="234">
        <v>30</v>
      </c>
      <c r="I303" s="235"/>
      <c r="J303" s="236">
        <f>ROUND(I303*H303,2)</f>
        <v>0</v>
      </c>
      <c r="K303" s="232" t="s">
        <v>132</v>
      </c>
      <c r="L303" s="42"/>
      <c r="M303" s="237" t="s">
        <v>1</v>
      </c>
      <c r="N303" s="238" t="s">
        <v>41</v>
      </c>
      <c r="O303" s="85"/>
      <c r="P303" s="239">
        <f>O303*H303</f>
        <v>0</v>
      </c>
      <c r="Q303" s="239">
        <v>0</v>
      </c>
      <c r="R303" s="239">
        <f>Q303*H303</f>
        <v>0</v>
      </c>
      <c r="S303" s="239">
        <v>0</v>
      </c>
      <c r="T303" s="240">
        <f>S303*H303</f>
        <v>0</v>
      </c>
      <c r="AR303" s="241" t="s">
        <v>133</v>
      </c>
      <c r="AT303" s="241" t="s">
        <v>128</v>
      </c>
      <c r="AU303" s="241" t="s">
        <v>84</v>
      </c>
      <c r="AY303" s="16" t="s">
        <v>126</v>
      </c>
      <c r="BE303" s="242">
        <f>IF(N303="základní",J303,0)</f>
        <v>0</v>
      </c>
      <c r="BF303" s="242">
        <f>IF(N303="snížená",J303,0)</f>
        <v>0</v>
      </c>
      <c r="BG303" s="242">
        <f>IF(N303="zákl. přenesená",J303,0)</f>
        <v>0</v>
      </c>
      <c r="BH303" s="242">
        <f>IF(N303="sníž. přenesená",J303,0)</f>
        <v>0</v>
      </c>
      <c r="BI303" s="242">
        <f>IF(N303="nulová",J303,0)</f>
        <v>0</v>
      </c>
      <c r="BJ303" s="16" t="s">
        <v>82</v>
      </c>
      <c r="BK303" s="242">
        <f>ROUND(I303*H303,2)</f>
        <v>0</v>
      </c>
      <c r="BL303" s="16" t="s">
        <v>133</v>
      </c>
      <c r="BM303" s="241" t="s">
        <v>485</v>
      </c>
    </row>
    <row r="304" s="12" customFormat="1">
      <c r="B304" s="243"/>
      <c r="C304" s="244"/>
      <c r="D304" s="245" t="s">
        <v>135</v>
      </c>
      <c r="E304" s="246" t="s">
        <v>1</v>
      </c>
      <c r="F304" s="247" t="s">
        <v>477</v>
      </c>
      <c r="G304" s="244"/>
      <c r="H304" s="246" t="s">
        <v>1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AT304" s="253" t="s">
        <v>135</v>
      </c>
      <c r="AU304" s="253" t="s">
        <v>84</v>
      </c>
      <c r="AV304" s="12" t="s">
        <v>82</v>
      </c>
      <c r="AW304" s="12" t="s">
        <v>32</v>
      </c>
      <c r="AX304" s="12" t="s">
        <v>76</v>
      </c>
      <c r="AY304" s="253" t="s">
        <v>126</v>
      </c>
    </row>
    <row r="305" s="13" customFormat="1">
      <c r="B305" s="254"/>
      <c r="C305" s="255"/>
      <c r="D305" s="245" t="s">
        <v>135</v>
      </c>
      <c r="E305" s="256" t="s">
        <v>1</v>
      </c>
      <c r="F305" s="257" t="s">
        <v>271</v>
      </c>
      <c r="G305" s="255"/>
      <c r="H305" s="258">
        <v>30</v>
      </c>
      <c r="I305" s="259"/>
      <c r="J305" s="255"/>
      <c r="K305" s="255"/>
      <c r="L305" s="260"/>
      <c r="M305" s="261"/>
      <c r="N305" s="262"/>
      <c r="O305" s="262"/>
      <c r="P305" s="262"/>
      <c r="Q305" s="262"/>
      <c r="R305" s="262"/>
      <c r="S305" s="262"/>
      <c r="T305" s="263"/>
      <c r="AT305" s="264" t="s">
        <v>135</v>
      </c>
      <c r="AU305" s="264" t="s">
        <v>84</v>
      </c>
      <c r="AV305" s="13" t="s">
        <v>84</v>
      </c>
      <c r="AW305" s="13" t="s">
        <v>32</v>
      </c>
      <c r="AX305" s="13" t="s">
        <v>76</v>
      </c>
      <c r="AY305" s="264" t="s">
        <v>126</v>
      </c>
    </row>
    <row r="306" s="14" customFormat="1">
      <c r="B306" s="265"/>
      <c r="C306" s="266"/>
      <c r="D306" s="245" t="s">
        <v>135</v>
      </c>
      <c r="E306" s="267" t="s">
        <v>1</v>
      </c>
      <c r="F306" s="268" t="s">
        <v>138</v>
      </c>
      <c r="G306" s="266"/>
      <c r="H306" s="269">
        <v>30</v>
      </c>
      <c r="I306" s="270"/>
      <c r="J306" s="266"/>
      <c r="K306" s="266"/>
      <c r="L306" s="271"/>
      <c r="M306" s="272"/>
      <c r="N306" s="273"/>
      <c r="O306" s="273"/>
      <c r="P306" s="273"/>
      <c r="Q306" s="273"/>
      <c r="R306" s="273"/>
      <c r="S306" s="273"/>
      <c r="T306" s="274"/>
      <c r="AT306" s="275" t="s">
        <v>135</v>
      </c>
      <c r="AU306" s="275" t="s">
        <v>84</v>
      </c>
      <c r="AV306" s="14" t="s">
        <v>133</v>
      </c>
      <c r="AW306" s="14" t="s">
        <v>32</v>
      </c>
      <c r="AX306" s="14" t="s">
        <v>82</v>
      </c>
      <c r="AY306" s="275" t="s">
        <v>126</v>
      </c>
    </row>
    <row r="307" s="1" customFormat="1" ht="24" customHeight="1">
      <c r="B307" s="37"/>
      <c r="C307" s="230" t="s">
        <v>486</v>
      </c>
      <c r="D307" s="230" t="s">
        <v>128</v>
      </c>
      <c r="E307" s="231" t="s">
        <v>487</v>
      </c>
      <c r="F307" s="232" t="s">
        <v>488</v>
      </c>
      <c r="G307" s="233" t="s">
        <v>131</v>
      </c>
      <c r="H307" s="234">
        <v>30</v>
      </c>
      <c r="I307" s="235"/>
      <c r="J307" s="236">
        <f>ROUND(I307*H307,2)</f>
        <v>0</v>
      </c>
      <c r="K307" s="232" t="s">
        <v>132</v>
      </c>
      <c r="L307" s="42"/>
      <c r="M307" s="237" t="s">
        <v>1</v>
      </c>
      <c r="N307" s="238" t="s">
        <v>41</v>
      </c>
      <c r="O307" s="85"/>
      <c r="P307" s="239">
        <f>O307*H307</f>
        <v>0</v>
      </c>
      <c r="Q307" s="239">
        <v>0</v>
      </c>
      <c r="R307" s="239">
        <f>Q307*H307</f>
        <v>0</v>
      </c>
      <c r="S307" s="239">
        <v>0</v>
      </c>
      <c r="T307" s="240">
        <f>S307*H307</f>
        <v>0</v>
      </c>
      <c r="AR307" s="241" t="s">
        <v>133</v>
      </c>
      <c r="AT307" s="241" t="s">
        <v>128</v>
      </c>
      <c r="AU307" s="241" t="s">
        <v>84</v>
      </c>
      <c r="AY307" s="16" t="s">
        <v>126</v>
      </c>
      <c r="BE307" s="242">
        <f>IF(N307="základní",J307,0)</f>
        <v>0</v>
      </c>
      <c r="BF307" s="242">
        <f>IF(N307="snížená",J307,0)</f>
        <v>0</v>
      </c>
      <c r="BG307" s="242">
        <f>IF(N307="zákl. přenesená",J307,0)</f>
        <v>0</v>
      </c>
      <c r="BH307" s="242">
        <f>IF(N307="sníž. přenesená",J307,0)</f>
        <v>0</v>
      </c>
      <c r="BI307" s="242">
        <f>IF(N307="nulová",J307,0)</f>
        <v>0</v>
      </c>
      <c r="BJ307" s="16" t="s">
        <v>82</v>
      </c>
      <c r="BK307" s="242">
        <f>ROUND(I307*H307,2)</f>
        <v>0</v>
      </c>
      <c r="BL307" s="16" t="s">
        <v>133</v>
      </c>
      <c r="BM307" s="241" t="s">
        <v>489</v>
      </c>
    </row>
    <row r="308" s="12" customFormat="1">
      <c r="B308" s="243"/>
      <c r="C308" s="244"/>
      <c r="D308" s="245" t="s">
        <v>135</v>
      </c>
      <c r="E308" s="246" t="s">
        <v>1</v>
      </c>
      <c r="F308" s="247" t="s">
        <v>194</v>
      </c>
      <c r="G308" s="244"/>
      <c r="H308" s="246" t="s">
        <v>1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AT308" s="253" t="s">
        <v>135</v>
      </c>
      <c r="AU308" s="253" t="s">
        <v>84</v>
      </c>
      <c r="AV308" s="12" t="s">
        <v>82</v>
      </c>
      <c r="AW308" s="12" t="s">
        <v>32</v>
      </c>
      <c r="AX308" s="12" t="s">
        <v>76</v>
      </c>
      <c r="AY308" s="253" t="s">
        <v>126</v>
      </c>
    </row>
    <row r="309" s="13" customFormat="1">
      <c r="B309" s="254"/>
      <c r="C309" s="255"/>
      <c r="D309" s="245" t="s">
        <v>135</v>
      </c>
      <c r="E309" s="256" t="s">
        <v>1</v>
      </c>
      <c r="F309" s="257" t="s">
        <v>271</v>
      </c>
      <c r="G309" s="255"/>
      <c r="H309" s="258">
        <v>30</v>
      </c>
      <c r="I309" s="259"/>
      <c r="J309" s="255"/>
      <c r="K309" s="255"/>
      <c r="L309" s="260"/>
      <c r="M309" s="261"/>
      <c r="N309" s="262"/>
      <c r="O309" s="262"/>
      <c r="P309" s="262"/>
      <c r="Q309" s="262"/>
      <c r="R309" s="262"/>
      <c r="S309" s="262"/>
      <c r="T309" s="263"/>
      <c r="AT309" s="264" t="s">
        <v>135</v>
      </c>
      <c r="AU309" s="264" t="s">
        <v>84</v>
      </c>
      <c r="AV309" s="13" t="s">
        <v>84</v>
      </c>
      <c r="AW309" s="13" t="s">
        <v>32</v>
      </c>
      <c r="AX309" s="13" t="s">
        <v>76</v>
      </c>
      <c r="AY309" s="264" t="s">
        <v>126</v>
      </c>
    </row>
    <row r="310" s="14" customFormat="1">
      <c r="B310" s="265"/>
      <c r="C310" s="266"/>
      <c r="D310" s="245" t="s">
        <v>135</v>
      </c>
      <c r="E310" s="267" t="s">
        <v>1</v>
      </c>
      <c r="F310" s="268" t="s">
        <v>138</v>
      </c>
      <c r="G310" s="266"/>
      <c r="H310" s="269">
        <v>30</v>
      </c>
      <c r="I310" s="270"/>
      <c r="J310" s="266"/>
      <c r="K310" s="266"/>
      <c r="L310" s="271"/>
      <c r="M310" s="272"/>
      <c r="N310" s="273"/>
      <c r="O310" s="273"/>
      <c r="P310" s="273"/>
      <c r="Q310" s="273"/>
      <c r="R310" s="273"/>
      <c r="S310" s="273"/>
      <c r="T310" s="274"/>
      <c r="AT310" s="275" t="s">
        <v>135</v>
      </c>
      <c r="AU310" s="275" t="s">
        <v>84</v>
      </c>
      <c r="AV310" s="14" t="s">
        <v>133</v>
      </c>
      <c r="AW310" s="14" t="s">
        <v>32</v>
      </c>
      <c r="AX310" s="14" t="s">
        <v>82</v>
      </c>
      <c r="AY310" s="275" t="s">
        <v>126</v>
      </c>
    </row>
    <row r="311" s="11" customFormat="1" ht="22.8" customHeight="1">
      <c r="B311" s="214"/>
      <c r="C311" s="215"/>
      <c r="D311" s="216" t="s">
        <v>75</v>
      </c>
      <c r="E311" s="228" t="s">
        <v>84</v>
      </c>
      <c r="F311" s="228" t="s">
        <v>490</v>
      </c>
      <c r="G311" s="215"/>
      <c r="H311" s="215"/>
      <c r="I311" s="218"/>
      <c r="J311" s="229">
        <f>BK311</f>
        <v>0</v>
      </c>
      <c r="K311" s="215"/>
      <c r="L311" s="220"/>
      <c r="M311" s="221"/>
      <c r="N311" s="222"/>
      <c r="O311" s="222"/>
      <c r="P311" s="223">
        <f>SUM(P312:P319)</f>
        <v>0</v>
      </c>
      <c r="Q311" s="222"/>
      <c r="R311" s="223">
        <f>SUM(R312:R319)</f>
        <v>2.5295289599999999</v>
      </c>
      <c r="S311" s="222"/>
      <c r="T311" s="224">
        <f>SUM(T312:T319)</f>
        <v>0</v>
      </c>
      <c r="AR311" s="225" t="s">
        <v>82</v>
      </c>
      <c r="AT311" s="226" t="s">
        <v>75</v>
      </c>
      <c r="AU311" s="226" t="s">
        <v>82</v>
      </c>
      <c r="AY311" s="225" t="s">
        <v>126</v>
      </c>
      <c r="BK311" s="227">
        <f>SUM(BK312:BK319)</f>
        <v>0</v>
      </c>
    </row>
    <row r="312" s="1" customFormat="1" ht="24" customHeight="1">
      <c r="B312" s="37"/>
      <c r="C312" s="230" t="s">
        <v>491</v>
      </c>
      <c r="D312" s="230" t="s">
        <v>128</v>
      </c>
      <c r="E312" s="231" t="s">
        <v>492</v>
      </c>
      <c r="F312" s="232" t="s">
        <v>493</v>
      </c>
      <c r="G312" s="233" t="s">
        <v>247</v>
      </c>
      <c r="H312" s="234">
        <v>8</v>
      </c>
      <c r="I312" s="235"/>
      <c r="J312" s="236">
        <f>ROUND(I312*H312,2)</f>
        <v>0</v>
      </c>
      <c r="K312" s="232" t="s">
        <v>132</v>
      </c>
      <c r="L312" s="42"/>
      <c r="M312" s="237" t="s">
        <v>1</v>
      </c>
      <c r="N312" s="238" t="s">
        <v>41</v>
      </c>
      <c r="O312" s="85"/>
      <c r="P312" s="239">
        <f>O312*H312</f>
        <v>0</v>
      </c>
      <c r="Q312" s="239">
        <v>0.0021700000000000001</v>
      </c>
      <c r="R312" s="239">
        <f>Q312*H312</f>
        <v>0.01736</v>
      </c>
      <c r="S312" s="239">
        <v>0</v>
      </c>
      <c r="T312" s="240">
        <f>S312*H312</f>
        <v>0</v>
      </c>
      <c r="AR312" s="241" t="s">
        <v>133</v>
      </c>
      <c r="AT312" s="241" t="s">
        <v>128</v>
      </c>
      <c r="AU312" s="241" t="s">
        <v>84</v>
      </c>
      <c r="AY312" s="16" t="s">
        <v>126</v>
      </c>
      <c r="BE312" s="242">
        <f>IF(N312="základní",J312,0)</f>
        <v>0</v>
      </c>
      <c r="BF312" s="242">
        <f>IF(N312="snížená",J312,0)</f>
        <v>0</v>
      </c>
      <c r="BG312" s="242">
        <f>IF(N312="zákl. přenesená",J312,0)</f>
        <v>0</v>
      </c>
      <c r="BH312" s="242">
        <f>IF(N312="sníž. přenesená",J312,0)</f>
        <v>0</v>
      </c>
      <c r="BI312" s="242">
        <f>IF(N312="nulová",J312,0)</f>
        <v>0</v>
      </c>
      <c r="BJ312" s="16" t="s">
        <v>82</v>
      </c>
      <c r="BK312" s="242">
        <f>ROUND(I312*H312,2)</f>
        <v>0</v>
      </c>
      <c r="BL312" s="16" t="s">
        <v>133</v>
      </c>
      <c r="BM312" s="241" t="s">
        <v>494</v>
      </c>
    </row>
    <row r="313" s="12" customFormat="1">
      <c r="B313" s="243"/>
      <c r="C313" s="244"/>
      <c r="D313" s="245" t="s">
        <v>135</v>
      </c>
      <c r="E313" s="246" t="s">
        <v>1</v>
      </c>
      <c r="F313" s="247" t="s">
        <v>376</v>
      </c>
      <c r="G313" s="244"/>
      <c r="H313" s="246" t="s">
        <v>1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AT313" s="253" t="s">
        <v>135</v>
      </c>
      <c r="AU313" s="253" t="s">
        <v>84</v>
      </c>
      <c r="AV313" s="12" t="s">
        <v>82</v>
      </c>
      <c r="AW313" s="12" t="s">
        <v>32</v>
      </c>
      <c r="AX313" s="12" t="s">
        <v>76</v>
      </c>
      <c r="AY313" s="253" t="s">
        <v>126</v>
      </c>
    </row>
    <row r="314" s="13" customFormat="1">
      <c r="B314" s="254"/>
      <c r="C314" s="255"/>
      <c r="D314" s="245" t="s">
        <v>135</v>
      </c>
      <c r="E314" s="256" t="s">
        <v>1</v>
      </c>
      <c r="F314" s="257" t="s">
        <v>164</v>
      </c>
      <c r="G314" s="255"/>
      <c r="H314" s="258">
        <v>8</v>
      </c>
      <c r="I314" s="259"/>
      <c r="J314" s="255"/>
      <c r="K314" s="255"/>
      <c r="L314" s="260"/>
      <c r="M314" s="261"/>
      <c r="N314" s="262"/>
      <c r="O314" s="262"/>
      <c r="P314" s="262"/>
      <c r="Q314" s="262"/>
      <c r="R314" s="262"/>
      <c r="S314" s="262"/>
      <c r="T314" s="263"/>
      <c r="AT314" s="264" t="s">
        <v>135</v>
      </c>
      <c r="AU314" s="264" t="s">
        <v>84</v>
      </c>
      <c r="AV314" s="13" t="s">
        <v>84</v>
      </c>
      <c r="AW314" s="13" t="s">
        <v>32</v>
      </c>
      <c r="AX314" s="13" t="s">
        <v>76</v>
      </c>
      <c r="AY314" s="264" t="s">
        <v>126</v>
      </c>
    </row>
    <row r="315" s="14" customFormat="1">
      <c r="B315" s="265"/>
      <c r="C315" s="266"/>
      <c r="D315" s="245" t="s">
        <v>135</v>
      </c>
      <c r="E315" s="267" t="s">
        <v>1</v>
      </c>
      <c r="F315" s="268" t="s">
        <v>138</v>
      </c>
      <c r="G315" s="266"/>
      <c r="H315" s="269">
        <v>8</v>
      </c>
      <c r="I315" s="270"/>
      <c r="J315" s="266"/>
      <c r="K315" s="266"/>
      <c r="L315" s="271"/>
      <c r="M315" s="272"/>
      <c r="N315" s="273"/>
      <c r="O315" s="273"/>
      <c r="P315" s="273"/>
      <c r="Q315" s="273"/>
      <c r="R315" s="273"/>
      <c r="S315" s="273"/>
      <c r="T315" s="274"/>
      <c r="AT315" s="275" t="s">
        <v>135</v>
      </c>
      <c r="AU315" s="275" t="s">
        <v>84</v>
      </c>
      <c r="AV315" s="14" t="s">
        <v>133</v>
      </c>
      <c r="AW315" s="14" t="s">
        <v>32</v>
      </c>
      <c r="AX315" s="14" t="s">
        <v>82</v>
      </c>
      <c r="AY315" s="275" t="s">
        <v>126</v>
      </c>
    </row>
    <row r="316" s="1" customFormat="1" ht="16.5" customHeight="1">
      <c r="B316" s="37"/>
      <c r="C316" s="230" t="s">
        <v>495</v>
      </c>
      <c r="D316" s="230" t="s">
        <v>128</v>
      </c>
      <c r="E316" s="231" t="s">
        <v>496</v>
      </c>
      <c r="F316" s="232" t="s">
        <v>497</v>
      </c>
      <c r="G316" s="233" t="s">
        <v>206</v>
      </c>
      <c r="H316" s="234">
        <v>1.024</v>
      </c>
      <c r="I316" s="235"/>
      <c r="J316" s="236">
        <f>ROUND(I316*H316,2)</f>
        <v>0</v>
      </c>
      <c r="K316" s="232" t="s">
        <v>132</v>
      </c>
      <c r="L316" s="42"/>
      <c r="M316" s="237" t="s">
        <v>1</v>
      </c>
      <c r="N316" s="238" t="s">
        <v>41</v>
      </c>
      <c r="O316" s="85"/>
      <c r="P316" s="239">
        <f>O316*H316</f>
        <v>0</v>
      </c>
      <c r="Q316" s="239">
        <v>2.45329</v>
      </c>
      <c r="R316" s="239">
        <f>Q316*H316</f>
        <v>2.5121689599999999</v>
      </c>
      <c r="S316" s="239">
        <v>0</v>
      </c>
      <c r="T316" s="240">
        <f>S316*H316</f>
        <v>0</v>
      </c>
      <c r="AR316" s="241" t="s">
        <v>133</v>
      </c>
      <c r="AT316" s="241" t="s">
        <v>128</v>
      </c>
      <c r="AU316" s="241" t="s">
        <v>84</v>
      </c>
      <c r="AY316" s="16" t="s">
        <v>126</v>
      </c>
      <c r="BE316" s="242">
        <f>IF(N316="základní",J316,0)</f>
        <v>0</v>
      </c>
      <c r="BF316" s="242">
        <f>IF(N316="snížená",J316,0)</f>
        <v>0</v>
      </c>
      <c r="BG316" s="242">
        <f>IF(N316="zákl. přenesená",J316,0)</f>
        <v>0</v>
      </c>
      <c r="BH316" s="242">
        <f>IF(N316="sníž. přenesená",J316,0)</f>
        <v>0</v>
      </c>
      <c r="BI316" s="242">
        <f>IF(N316="nulová",J316,0)</f>
        <v>0</v>
      </c>
      <c r="BJ316" s="16" t="s">
        <v>82</v>
      </c>
      <c r="BK316" s="242">
        <f>ROUND(I316*H316,2)</f>
        <v>0</v>
      </c>
      <c r="BL316" s="16" t="s">
        <v>133</v>
      </c>
      <c r="BM316" s="241" t="s">
        <v>498</v>
      </c>
    </row>
    <row r="317" s="12" customFormat="1">
      <c r="B317" s="243"/>
      <c r="C317" s="244"/>
      <c r="D317" s="245" t="s">
        <v>135</v>
      </c>
      <c r="E317" s="246" t="s">
        <v>1</v>
      </c>
      <c r="F317" s="247" t="s">
        <v>376</v>
      </c>
      <c r="G317" s="244"/>
      <c r="H317" s="246" t="s">
        <v>1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AT317" s="253" t="s">
        <v>135</v>
      </c>
      <c r="AU317" s="253" t="s">
        <v>84</v>
      </c>
      <c r="AV317" s="12" t="s">
        <v>82</v>
      </c>
      <c r="AW317" s="12" t="s">
        <v>32</v>
      </c>
      <c r="AX317" s="12" t="s">
        <v>76</v>
      </c>
      <c r="AY317" s="253" t="s">
        <v>126</v>
      </c>
    </row>
    <row r="318" s="13" customFormat="1">
      <c r="B318" s="254"/>
      <c r="C318" s="255"/>
      <c r="D318" s="245" t="s">
        <v>135</v>
      </c>
      <c r="E318" s="256" t="s">
        <v>1</v>
      </c>
      <c r="F318" s="257" t="s">
        <v>377</v>
      </c>
      <c r="G318" s="255"/>
      <c r="H318" s="258">
        <v>1.024</v>
      </c>
      <c r="I318" s="259"/>
      <c r="J318" s="255"/>
      <c r="K318" s="255"/>
      <c r="L318" s="260"/>
      <c r="M318" s="261"/>
      <c r="N318" s="262"/>
      <c r="O318" s="262"/>
      <c r="P318" s="262"/>
      <c r="Q318" s="262"/>
      <c r="R318" s="262"/>
      <c r="S318" s="262"/>
      <c r="T318" s="263"/>
      <c r="AT318" s="264" t="s">
        <v>135</v>
      </c>
      <c r="AU318" s="264" t="s">
        <v>84</v>
      </c>
      <c r="AV318" s="13" t="s">
        <v>84</v>
      </c>
      <c r="AW318" s="13" t="s">
        <v>32</v>
      </c>
      <c r="AX318" s="13" t="s">
        <v>76</v>
      </c>
      <c r="AY318" s="264" t="s">
        <v>126</v>
      </c>
    </row>
    <row r="319" s="14" customFormat="1">
      <c r="B319" s="265"/>
      <c r="C319" s="266"/>
      <c r="D319" s="245" t="s">
        <v>135</v>
      </c>
      <c r="E319" s="267" t="s">
        <v>1</v>
      </c>
      <c r="F319" s="268" t="s">
        <v>138</v>
      </c>
      <c r="G319" s="266"/>
      <c r="H319" s="269">
        <v>1.024</v>
      </c>
      <c r="I319" s="270"/>
      <c r="J319" s="266"/>
      <c r="K319" s="266"/>
      <c r="L319" s="271"/>
      <c r="M319" s="272"/>
      <c r="N319" s="273"/>
      <c r="O319" s="273"/>
      <c r="P319" s="273"/>
      <c r="Q319" s="273"/>
      <c r="R319" s="273"/>
      <c r="S319" s="273"/>
      <c r="T319" s="274"/>
      <c r="AT319" s="275" t="s">
        <v>135</v>
      </c>
      <c r="AU319" s="275" t="s">
        <v>84</v>
      </c>
      <c r="AV319" s="14" t="s">
        <v>133</v>
      </c>
      <c r="AW319" s="14" t="s">
        <v>32</v>
      </c>
      <c r="AX319" s="14" t="s">
        <v>82</v>
      </c>
      <c r="AY319" s="275" t="s">
        <v>126</v>
      </c>
    </row>
    <row r="320" s="11" customFormat="1" ht="22.8" customHeight="1">
      <c r="B320" s="214"/>
      <c r="C320" s="215"/>
      <c r="D320" s="216" t="s">
        <v>75</v>
      </c>
      <c r="E320" s="228" t="s">
        <v>144</v>
      </c>
      <c r="F320" s="228" t="s">
        <v>499</v>
      </c>
      <c r="G320" s="215"/>
      <c r="H320" s="215"/>
      <c r="I320" s="218"/>
      <c r="J320" s="229">
        <f>BK320</f>
        <v>0</v>
      </c>
      <c r="K320" s="215"/>
      <c r="L320" s="220"/>
      <c r="M320" s="221"/>
      <c r="N320" s="222"/>
      <c r="O320" s="222"/>
      <c r="P320" s="223">
        <f>SUM(P321:P384)</f>
        <v>0</v>
      </c>
      <c r="Q320" s="222"/>
      <c r="R320" s="223">
        <f>SUM(R321:R384)</f>
        <v>34.596015999999999</v>
      </c>
      <c r="S320" s="222"/>
      <c r="T320" s="224">
        <f>SUM(T321:T384)</f>
        <v>0</v>
      </c>
      <c r="AR320" s="225" t="s">
        <v>82</v>
      </c>
      <c r="AT320" s="226" t="s">
        <v>75</v>
      </c>
      <c r="AU320" s="226" t="s">
        <v>82</v>
      </c>
      <c r="AY320" s="225" t="s">
        <v>126</v>
      </c>
      <c r="BK320" s="227">
        <f>SUM(BK321:BK384)</f>
        <v>0</v>
      </c>
    </row>
    <row r="321" s="1" customFormat="1" ht="24" customHeight="1">
      <c r="B321" s="37"/>
      <c r="C321" s="230" t="s">
        <v>254</v>
      </c>
      <c r="D321" s="230" t="s">
        <v>128</v>
      </c>
      <c r="E321" s="231" t="s">
        <v>500</v>
      </c>
      <c r="F321" s="232" t="s">
        <v>501</v>
      </c>
      <c r="G321" s="233" t="s">
        <v>247</v>
      </c>
      <c r="H321" s="234">
        <v>8</v>
      </c>
      <c r="I321" s="235"/>
      <c r="J321" s="236">
        <f>ROUND(I321*H321,2)</f>
        <v>0</v>
      </c>
      <c r="K321" s="232" t="s">
        <v>132</v>
      </c>
      <c r="L321" s="42"/>
      <c r="M321" s="237" t="s">
        <v>1</v>
      </c>
      <c r="N321" s="238" t="s">
        <v>41</v>
      </c>
      <c r="O321" s="85"/>
      <c r="P321" s="239">
        <f>O321*H321</f>
        <v>0</v>
      </c>
      <c r="Q321" s="239">
        <v>0.17488999999999999</v>
      </c>
      <c r="R321" s="239">
        <f>Q321*H321</f>
        <v>1.3991199999999999</v>
      </c>
      <c r="S321" s="239">
        <v>0</v>
      </c>
      <c r="T321" s="240">
        <f>S321*H321</f>
        <v>0</v>
      </c>
      <c r="AR321" s="241" t="s">
        <v>133</v>
      </c>
      <c r="AT321" s="241" t="s">
        <v>128</v>
      </c>
      <c r="AU321" s="241" t="s">
        <v>84</v>
      </c>
      <c r="AY321" s="16" t="s">
        <v>126</v>
      </c>
      <c r="BE321" s="242">
        <f>IF(N321="základní",J321,0)</f>
        <v>0</v>
      </c>
      <c r="BF321" s="242">
        <f>IF(N321="snížená",J321,0)</f>
        <v>0</v>
      </c>
      <c r="BG321" s="242">
        <f>IF(N321="zákl. přenesená",J321,0)</f>
        <v>0</v>
      </c>
      <c r="BH321" s="242">
        <f>IF(N321="sníž. přenesená",J321,0)</f>
        <v>0</v>
      </c>
      <c r="BI321" s="242">
        <f>IF(N321="nulová",J321,0)</f>
        <v>0</v>
      </c>
      <c r="BJ321" s="16" t="s">
        <v>82</v>
      </c>
      <c r="BK321" s="242">
        <f>ROUND(I321*H321,2)</f>
        <v>0</v>
      </c>
      <c r="BL321" s="16" t="s">
        <v>133</v>
      </c>
      <c r="BM321" s="241" t="s">
        <v>502</v>
      </c>
    </row>
    <row r="322" s="12" customFormat="1">
      <c r="B322" s="243"/>
      <c r="C322" s="244"/>
      <c r="D322" s="245" t="s">
        <v>135</v>
      </c>
      <c r="E322" s="246" t="s">
        <v>1</v>
      </c>
      <c r="F322" s="247" t="s">
        <v>503</v>
      </c>
      <c r="G322" s="244"/>
      <c r="H322" s="246" t="s">
        <v>1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AT322" s="253" t="s">
        <v>135</v>
      </c>
      <c r="AU322" s="253" t="s">
        <v>84</v>
      </c>
      <c r="AV322" s="12" t="s">
        <v>82</v>
      </c>
      <c r="AW322" s="12" t="s">
        <v>32</v>
      </c>
      <c r="AX322" s="12" t="s">
        <v>76</v>
      </c>
      <c r="AY322" s="253" t="s">
        <v>126</v>
      </c>
    </row>
    <row r="323" s="13" customFormat="1">
      <c r="B323" s="254"/>
      <c r="C323" s="255"/>
      <c r="D323" s="245" t="s">
        <v>135</v>
      </c>
      <c r="E323" s="256" t="s">
        <v>1</v>
      </c>
      <c r="F323" s="257" t="s">
        <v>164</v>
      </c>
      <c r="G323" s="255"/>
      <c r="H323" s="258">
        <v>8</v>
      </c>
      <c r="I323" s="259"/>
      <c r="J323" s="255"/>
      <c r="K323" s="255"/>
      <c r="L323" s="260"/>
      <c r="M323" s="261"/>
      <c r="N323" s="262"/>
      <c r="O323" s="262"/>
      <c r="P323" s="262"/>
      <c r="Q323" s="262"/>
      <c r="R323" s="262"/>
      <c r="S323" s="262"/>
      <c r="T323" s="263"/>
      <c r="AT323" s="264" t="s">
        <v>135</v>
      </c>
      <c r="AU323" s="264" t="s">
        <v>84</v>
      </c>
      <c r="AV323" s="13" t="s">
        <v>84</v>
      </c>
      <c r="AW323" s="13" t="s">
        <v>32</v>
      </c>
      <c r="AX323" s="13" t="s">
        <v>76</v>
      </c>
      <c r="AY323" s="264" t="s">
        <v>126</v>
      </c>
    </row>
    <row r="324" s="14" customFormat="1">
      <c r="B324" s="265"/>
      <c r="C324" s="266"/>
      <c r="D324" s="245" t="s">
        <v>135</v>
      </c>
      <c r="E324" s="267" t="s">
        <v>1</v>
      </c>
      <c r="F324" s="268" t="s">
        <v>138</v>
      </c>
      <c r="G324" s="266"/>
      <c r="H324" s="269">
        <v>8</v>
      </c>
      <c r="I324" s="270"/>
      <c r="J324" s="266"/>
      <c r="K324" s="266"/>
      <c r="L324" s="271"/>
      <c r="M324" s="272"/>
      <c r="N324" s="273"/>
      <c r="O324" s="273"/>
      <c r="P324" s="273"/>
      <c r="Q324" s="273"/>
      <c r="R324" s="273"/>
      <c r="S324" s="273"/>
      <c r="T324" s="274"/>
      <c r="AT324" s="275" t="s">
        <v>135</v>
      </c>
      <c r="AU324" s="275" t="s">
        <v>84</v>
      </c>
      <c r="AV324" s="14" t="s">
        <v>133</v>
      </c>
      <c r="AW324" s="14" t="s">
        <v>32</v>
      </c>
      <c r="AX324" s="14" t="s">
        <v>82</v>
      </c>
      <c r="AY324" s="275" t="s">
        <v>126</v>
      </c>
    </row>
    <row r="325" s="1" customFormat="1" ht="16.5" customHeight="1">
      <c r="B325" s="37"/>
      <c r="C325" s="281" t="s">
        <v>504</v>
      </c>
      <c r="D325" s="281" t="s">
        <v>424</v>
      </c>
      <c r="E325" s="282" t="s">
        <v>505</v>
      </c>
      <c r="F325" s="283" t="s">
        <v>506</v>
      </c>
      <c r="G325" s="284" t="s">
        <v>247</v>
      </c>
      <c r="H325" s="285">
        <v>8</v>
      </c>
      <c r="I325" s="286"/>
      <c r="J325" s="287">
        <f>ROUND(I325*H325,2)</f>
        <v>0</v>
      </c>
      <c r="K325" s="283" t="s">
        <v>1</v>
      </c>
      <c r="L325" s="288"/>
      <c r="M325" s="289" t="s">
        <v>1</v>
      </c>
      <c r="N325" s="290" t="s">
        <v>41</v>
      </c>
      <c r="O325" s="85"/>
      <c r="P325" s="239">
        <f>O325*H325</f>
        <v>0</v>
      </c>
      <c r="Q325" s="239">
        <v>0</v>
      </c>
      <c r="R325" s="239">
        <f>Q325*H325</f>
        <v>0</v>
      </c>
      <c r="S325" s="239">
        <v>0</v>
      </c>
      <c r="T325" s="240">
        <f>S325*H325</f>
        <v>0</v>
      </c>
      <c r="AR325" s="241" t="s">
        <v>164</v>
      </c>
      <c r="AT325" s="241" t="s">
        <v>424</v>
      </c>
      <c r="AU325" s="241" t="s">
        <v>84</v>
      </c>
      <c r="AY325" s="16" t="s">
        <v>126</v>
      </c>
      <c r="BE325" s="242">
        <f>IF(N325="základní",J325,0)</f>
        <v>0</v>
      </c>
      <c r="BF325" s="242">
        <f>IF(N325="snížená",J325,0)</f>
        <v>0</v>
      </c>
      <c r="BG325" s="242">
        <f>IF(N325="zákl. přenesená",J325,0)</f>
        <v>0</v>
      </c>
      <c r="BH325" s="242">
        <f>IF(N325="sníž. přenesená",J325,0)</f>
        <v>0</v>
      </c>
      <c r="BI325" s="242">
        <f>IF(N325="nulová",J325,0)</f>
        <v>0</v>
      </c>
      <c r="BJ325" s="16" t="s">
        <v>82</v>
      </c>
      <c r="BK325" s="242">
        <f>ROUND(I325*H325,2)</f>
        <v>0</v>
      </c>
      <c r="BL325" s="16" t="s">
        <v>133</v>
      </c>
      <c r="BM325" s="241" t="s">
        <v>507</v>
      </c>
    </row>
    <row r="326" s="12" customFormat="1">
      <c r="B326" s="243"/>
      <c r="C326" s="244"/>
      <c r="D326" s="245" t="s">
        <v>135</v>
      </c>
      <c r="E326" s="246" t="s">
        <v>1</v>
      </c>
      <c r="F326" s="247" t="s">
        <v>508</v>
      </c>
      <c r="G326" s="244"/>
      <c r="H326" s="246" t="s">
        <v>1</v>
      </c>
      <c r="I326" s="248"/>
      <c r="J326" s="244"/>
      <c r="K326" s="244"/>
      <c r="L326" s="249"/>
      <c r="M326" s="250"/>
      <c r="N326" s="251"/>
      <c r="O326" s="251"/>
      <c r="P326" s="251"/>
      <c r="Q326" s="251"/>
      <c r="R326" s="251"/>
      <c r="S326" s="251"/>
      <c r="T326" s="252"/>
      <c r="AT326" s="253" t="s">
        <v>135</v>
      </c>
      <c r="AU326" s="253" t="s">
        <v>84</v>
      </c>
      <c r="AV326" s="12" t="s">
        <v>82</v>
      </c>
      <c r="AW326" s="12" t="s">
        <v>32</v>
      </c>
      <c r="AX326" s="12" t="s">
        <v>76</v>
      </c>
      <c r="AY326" s="253" t="s">
        <v>126</v>
      </c>
    </row>
    <row r="327" s="13" customFormat="1">
      <c r="B327" s="254"/>
      <c r="C327" s="255"/>
      <c r="D327" s="245" t="s">
        <v>135</v>
      </c>
      <c r="E327" s="256" t="s">
        <v>1</v>
      </c>
      <c r="F327" s="257" t="s">
        <v>164</v>
      </c>
      <c r="G327" s="255"/>
      <c r="H327" s="258">
        <v>8</v>
      </c>
      <c r="I327" s="259"/>
      <c r="J327" s="255"/>
      <c r="K327" s="255"/>
      <c r="L327" s="260"/>
      <c r="M327" s="261"/>
      <c r="N327" s="262"/>
      <c r="O327" s="262"/>
      <c r="P327" s="262"/>
      <c r="Q327" s="262"/>
      <c r="R327" s="262"/>
      <c r="S327" s="262"/>
      <c r="T327" s="263"/>
      <c r="AT327" s="264" t="s">
        <v>135</v>
      </c>
      <c r="AU327" s="264" t="s">
        <v>84</v>
      </c>
      <c r="AV327" s="13" t="s">
        <v>84</v>
      </c>
      <c r="AW327" s="13" t="s">
        <v>32</v>
      </c>
      <c r="AX327" s="13" t="s">
        <v>76</v>
      </c>
      <c r="AY327" s="264" t="s">
        <v>126</v>
      </c>
    </row>
    <row r="328" s="14" customFormat="1">
      <c r="B328" s="265"/>
      <c r="C328" s="266"/>
      <c r="D328" s="245" t="s">
        <v>135</v>
      </c>
      <c r="E328" s="267" t="s">
        <v>1</v>
      </c>
      <c r="F328" s="268" t="s">
        <v>138</v>
      </c>
      <c r="G328" s="266"/>
      <c r="H328" s="269">
        <v>8</v>
      </c>
      <c r="I328" s="270"/>
      <c r="J328" s="266"/>
      <c r="K328" s="266"/>
      <c r="L328" s="271"/>
      <c r="M328" s="272"/>
      <c r="N328" s="273"/>
      <c r="O328" s="273"/>
      <c r="P328" s="273"/>
      <c r="Q328" s="273"/>
      <c r="R328" s="273"/>
      <c r="S328" s="273"/>
      <c r="T328" s="274"/>
      <c r="AT328" s="275" t="s">
        <v>135</v>
      </c>
      <c r="AU328" s="275" t="s">
        <v>84</v>
      </c>
      <c r="AV328" s="14" t="s">
        <v>133</v>
      </c>
      <c r="AW328" s="14" t="s">
        <v>32</v>
      </c>
      <c r="AX328" s="14" t="s">
        <v>82</v>
      </c>
      <c r="AY328" s="275" t="s">
        <v>126</v>
      </c>
    </row>
    <row r="329" s="1" customFormat="1" ht="24" customHeight="1">
      <c r="B329" s="37"/>
      <c r="C329" s="230" t="s">
        <v>509</v>
      </c>
      <c r="D329" s="230" t="s">
        <v>128</v>
      </c>
      <c r="E329" s="231" t="s">
        <v>510</v>
      </c>
      <c r="F329" s="232" t="s">
        <v>511</v>
      </c>
      <c r="G329" s="233" t="s">
        <v>199</v>
      </c>
      <c r="H329" s="234">
        <v>42</v>
      </c>
      <c r="I329" s="235"/>
      <c r="J329" s="236">
        <f>ROUND(I329*H329,2)</f>
        <v>0</v>
      </c>
      <c r="K329" s="232" t="s">
        <v>132</v>
      </c>
      <c r="L329" s="42"/>
      <c r="M329" s="237" t="s">
        <v>1</v>
      </c>
      <c r="N329" s="238" t="s">
        <v>41</v>
      </c>
      <c r="O329" s="85"/>
      <c r="P329" s="239">
        <f>O329*H329</f>
        <v>0</v>
      </c>
      <c r="Q329" s="239">
        <v>0.24127000000000001</v>
      </c>
      <c r="R329" s="239">
        <f>Q329*H329</f>
        <v>10.133340000000001</v>
      </c>
      <c r="S329" s="239">
        <v>0</v>
      </c>
      <c r="T329" s="240">
        <f>S329*H329</f>
        <v>0</v>
      </c>
      <c r="AR329" s="241" t="s">
        <v>133</v>
      </c>
      <c r="AT329" s="241" t="s">
        <v>128</v>
      </c>
      <c r="AU329" s="241" t="s">
        <v>84</v>
      </c>
      <c r="AY329" s="16" t="s">
        <v>126</v>
      </c>
      <c r="BE329" s="242">
        <f>IF(N329="základní",J329,0)</f>
        <v>0</v>
      </c>
      <c r="BF329" s="242">
        <f>IF(N329="snížená",J329,0)</f>
        <v>0</v>
      </c>
      <c r="BG329" s="242">
        <f>IF(N329="zákl. přenesená",J329,0)</f>
        <v>0</v>
      </c>
      <c r="BH329" s="242">
        <f>IF(N329="sníž. přenesená",J329,0)</f>
        <v>0</v>
      </c>
      <c r="BI329" s="242">
        <f>IF(N329="nulová",J329,0)</f>
        <v>0</v>
      </c>
      <c r="BJ329" s="16" t="s">
        <v>82</v>
      </c>
      <c r="BK329" s="242">
        <f>ROUND(I329*H329,2)</f>
        <v>0</v>
      </c>
      <c r="BL329" s="16" t="s">
        <v>133</v>
      </c>
      <c r="BM329" s="241" t="s">
        <v>512</v>
      </c>
    </row>
    <row r="330" s="12" customFormat="1">
      <c r="B330" s="243"/>
      <c r="C330" s="244"/>
      <c r="D330" s="245" t="s">
        <v>135</v>
      </c>
      <c r="E330" s="246" t="s">
        <v>1</v>
      </c>
      <c r="F330" s="247" t="s">
        <v>513</v>
      </c>
      <c r="G330" s="244"/>
      <c r="H330" s="246" t="s">
        <v>1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AT330" s="253" t="s">
        <v>135</v>
      </c>
      <c r="AU330" s="253" t="s">
        <v>84</v>
      </c>
      <c r="AV330" s="12" t="s">
        <v>82</v>
      </c>
      <c r="AW330" s="12" t="s">
        <v>32</v>
      </c>
      <c r="AX330" s="12" t="s">
        <v>76</v>
      </c>
      <c r="AY330" s="253" t="s">
        <v>126</v>
      </c>
    </row>
    <row r="331" s="13" customFormat="1">
      <c r="B331" s="254"/>
      <c r="C331" s="255"/>
      <c r="D331" s="245" t="s">
        <v>135</v>
      </c>
      <c r="E331" s="256" t="s">
        <v>1</v>
      </c>
      <c r="F331" s="257" t="s">
        <v>514</v>
      </c>
      <c r="G331" s="255"/>
      <c r="H331" s="258">
        <v>42</v>
      </c>
      <c r="I331" s="259"/>
      <c r="J331" s="255"/>
      <c r="K331" s="255"/>
      <c r="L331" s="260"/>
      <c r="M331" s="261"/>
      <c r="N331" s="262"/>
      <c r="O331" s="262"/>
      <c r="P331" s="262"/>
      <c r="Q331" s="262"/>
      <c r="R331" s="262"/>
      <c r="S331" s="262"/>
      <c r="T331" s="263"/>
      <c r="AT331" s="264" t="s">
        <v>135</v>
      </c>
      <c r="AU331" s="264" t="s">
        <v>84</v>
      </c>
      <c r="AV331" s="13" t="s">
        <v>84</v>
      </c>
      <c r="AW331" s="13" t="s">
        <v>32</v>
      </c>
      <c r="AX331" s="13" t="s">
        <v>76</v>
      </c>
      <c r="AY331" s="264" t="s">
        <v>126</v>
      </c>
    </row>
    <row r="332" s="14" customFormat="1">
      <c r="B332" s="265"/>
      <c r="C332" s="266"/>
      <c r="D332" s="245" t="s">
        <v>135</v>
      </c>
      <c r="E332" s="267" t="s">
        <v>1</v>
      </c>
      <c r="F332" s="268" t="s">
        <v>138</v>
      </c>
      <c r="G332" s="266"/>
      <c r="H332" s="269">
        <v>42</v>
      </c>
      <c r="I332" s="270"/>
      <c r="J332" s="266"/>
      <c r="K332" s="266"/>
      <c r="L332" s="271"/>
      <c r="M332" s="272"/>
      <c r="N332" s="273"/>
      <c r="O332" s="273"/>
      <c r="P332" s="273"/>
      <c r="Q332" s="273"/>
      <c r="R332" s="273"/>
      <c r="S332" s="273"/>
      <c r="T332" s="274"/>
      <c r="AT332" s="275" t="s">
        <v>135</v>
      </c>
      <c r="AU332" s="275" t="s">
        <v>84</v>
      </c>
      <c r="AV332" s="14" t="s">
        <v>133</v>
      </c>
      <c r="AW332" s="14" t="s">
        <v>32</v>
      </c>
      <c r="AX332" s="14" t="s">
        <v>82</v>
      </c>
      <c r="AY332" s="275" t="s">
        <v>126</v>
      </c>
    </row>
    <row r="333" s="1" customFormat="1" ht="24" customHeight="1">
      <c r="B333" s="37"/>
      <c r="C333" s="281" t="s">
        <v>515</v>
      </c>
      <c r="D333" s="281" t="s">
        <v>424</v>
      </c>
      <c r="E333" s="282" t="s">
        <v>516</v>
      </c>
      <c r="F333" s="283" t="s">
        <v>517</v>
      </c>
      <c r="G333" s="284" t="s">
        <v>247</v>
      </c>
      <c r="H333" s="285">
        <v>143.92500000000001</v>
      </c>
      <c r="I333" s="286"/>
      <c r="J333" s="287">
        <f>ROUND(I333*H333,2)</f>
        <v>0</v>
      </c>
      <c r="K333" s="283" t="s">
        <v>132</v>
      </c>
      <c r="L333" s="288"/>
      <c r="M333" s="289" t="s">
        <v>1</v>
      </c>
      <c r="N333" s="290" t="s">
        <v>41</v>
      </c>
      <c r="O333" s="85"/>
      <c r="P333" s="239">
        <f>O333*H333</f>
        <v>0</v>
      </c>
      <c r="Q333" s="239">
        <v>0.036499999999999998</v>
      </c>
      <c r="R333" s="239">
        <f>Q333*H333</f>
        <v>5.2532624999999999</v>
      </c>
      <c r="S333" s="239">
        <v>0</v>
      </c>
      <c r="T333" s="240">
        <f>S333*H333</f>
        <v>0</v>
      </c>
      <c r="AR333" s="241" t="s">
        <v>164</v>
      </c>
      <c r="AT333" s="241" t="s">
        <v>424</v>
      </c>
      <c r="AU333" s="241" t="s">
        <v>84</v>
      </c>
      <c r="AY333" s="16" t="s">
        <v>126</v>
      </c>
      <c r="BE333" s="242">
        <f>IF(N333="základní",J333,0)</f>
        <v>0</v>
      </c>
      <c r="BF333" s="242">
        <f>IF(N333="snížená",J333,0)</f>
        <v>0</v>
      </c>
      <c r="BG333" s="242">
        <f>IF(N333="zákl. přenesená",J333,0)</f>
        <v>0</v>
      </c>
      <c r="BH333" s="242">
        <f>IF(N333="sníž. přenesená",J333,0)</f>
        <v>0</v>
      </c>
      <c r="BI333" s="242">
        <f>IF(N333="nulová",J333,0)</f>
        <v>0</v>
      </c>
      <c r="BJ333" s="16" t="s">
        <v>82</v>
      </c>
      <c r="BK333" s="242">
        <f>ROUND(I333*H333,2)</f>
        <v>0</v>
      </c>
      <c r="BL333" s="16" t="s">
        <v>133</v>
      </c>
      <c r="BM333" s="241" t="s">
        <v>518</v>
      </c>
    </row>
    <row r="334" s="12" customFormat="1">
      <c r="B334" s="243"/>
      <c r="C334" s="244"/>
      <c r="D334" s="245" t="s">
        <v>135</v>
      </c>
      <c r="E334" s="246" t="s">
        <v>1</v>
      </c>
      <c r="F334" s="247" t="s">
        <v>519</v>
      </c>
      <c r="G334" s="244"/>
      <c r="H334" s="246" t="s">
        <v>1</v>
      </c>
      <c r="I334" s="248"/>
      <c r="J334" s="244"/>
      <c r="K334" s="244"/>
      <c r="L334" s="249"/>
      <c r="M334" s="250"/>
      <c r="N334" s="251"/>
      <c r="O334" s="251"/>
      <c r="P334" s="251"/>
      <c r="Q334" s="251"/>
      <c r="R334" s="251"/>
      <c r="S334" s="251"/>
      <c r="T334" s="252"/>
      <c r="AT334" s="253" t="s">
        <v>135</v>
      </c>
      <c r="AU334" s="253" t="s">
        <v>84</v>
      </c>
      <c r="AV334" s="12" t="s">
        <v>82</v>
      </c>
      <c r="AW334" s="12" t="s">
        <v>32</v>
      </c>
      <c r="AX334" s="12" t="s">
        <v>76</v>
      </c>
      <c r="AY334" s="253" t="s">
        <v>126</v>
      </c>
    </row>
    <row r="335" s="13" customFormat="1">
      <c r="B335" s="254"/>
      <c r="C335" s="255"/>
      <c r="D335" s="245" t="s">
        <v>135</v>
      </c>
      <c r="E335" s="256" t="s">
        <v>1</v>
      </c>
      <c r="F335" s="257" t="s">
        <v>520</v>
      </c>
      <c r="G335" s="255"/>
      <c r="H335" s="258">
        <v>143.92500000000001</v>
      </c>
      <c r="I335" s="259"/>
      <c r="J335" s="255"/>
      <c r="K335" s="255"/>
      <c r="L335" s="260"/>
      <c r="M335" s="261"/>
      <c r="N335" s="262"/>
      <c r="O335" s="262"/>
      <c r="P335" s="262"/>
      <c r="Q335" s="262"/>
      <c r="R335" s="262"/>
      <c r="S335" s="262"/>
      <c r="T335" s="263"/>
      <c r="AT335" s="264" t="s">
        <v>135</v>
      </c>
      <c r="AU335" s="264" t="s">
        <v>84</v>
      </c>
      <c r="AV335" s="13" t="s">
        <v>84</v>
      </c>
      <c r="AW335" s="13" t="s">
        <v>32</v>
      </c>
      <c r="AX335" s="13" t="s">
        <v>76</v>
      </c>
      <c r="AY335" s="264" t="s">
        <v>126</v>
      </c>
    </row>
    <row r="336" s="14" customFormat="1">
      <c r="B336" s="265"/>
      <c r="C336" s="266"/>
      <c r="D336" s="245" t="s">
        <v>135</v>
      </c>
      <c r="E336" s="267" t="s">
        <v>1</v>
      </c>
      <c r="F336" s="268" t="s">
        <v>138</v>
      </c>
      <c r="G336" s="266"/>
      <c r="H336" s="269">
        <v>143.92500000000001</v>
      </c>
      <c r="I336" s="270"/>
      <c r="J336" s="266"/>
      <c r="K336" s="266"/>
      <c r="L336" s="271"/>
      <c r="M336" s="272"/>
      <c r="N336" s="273"/>
      <c r="O336" s="273"/>
      <c r="P336" s="273"/>
      <c r="Q336" s="273"/>
      <c r="R336" s="273"/>
      <c r="S336" s="273"/>
      <c r="T336" s="274"/>
      <c r="AT336" s="275" t="s">
        <v>135</v>
      </c>
      <c r="AU336" s="275" t="s">
        <v>84</v>
      </c>
      <c r="AV336" s="14" t="s">
        <v>133</v>
      </c>
      <c r="AW336" s="14" t="s">
        <v>32</v>
      </c>
      <c r="AX336" s="14" t="s">
        <v>82</v>
      </c>
      <c r="AY336" s="275" t="s">
        <v>126</v>
      </c>
    </row>
    <row r="337" s="1" customFormat="1" ht="24" customHeight="1">
      <c r="B337" s="37"/>
      <c r="C337" s="281" t="s">
        <v>521</v>
      </c>
      <c r="D337" s="281" t="s">
        <v>424</v>
      </c>
      <c r="E337" s="282" t="s">
        <v>522</v>
      </c>
      <c r="F337" s="283" t="s">
        <v>523</v>
      </c>
      <c r="G337" s="284" t="s">
        <v>247</v>
      </c>
      <c r="H337" s="285">
        <v>80.597999999999999</v>
      </c>
      <c r="I337" s="286"/>
      <c r="J337" s="287">
        <f>ROUND(I337*H337,2)</f>
        <v>0</v>
      </c>
      <c r="K337" s="283" t="s">
        <v>132</v>
      </c>
      <c r="L337" s="288"/>
      <c r="M337" s="289" t="s">
        <v>1</v>
      </c>
      <c r="N337" s="290" t="s">
        <v>41</v>
      </c>
      <c r="O337" s="85"/>
      <c r="P337" s="239">
        <f>O337*H337</f>
        <v>0</v>
      </c>
      <c r="Q337" s="239">
        <v>0.050500000000000003</v>
      </c>
      <c r="R337" s="239">
        <f>Q337*H337</f>
        <v>4.0701990000000006</v>
      </c>
      <c r="S337" s="239">
        <v>0</v>
      </c>
      <c r="T337" s="240">
        <f>S337*H337</f>
        <v>0</v>
      </c>
      <c r="AR337" s="241" t="s">
        <v>164</v>
      </c>
      <c r="AT337" s="241" t="s">
        <v>424</v>
      </c>
      <c r="AU337" s="241" t="s">
        <v>84</v>
      </c>
      <c r="AY337" s="16" t="s">
        <v>126</v>
      </c>
      <c r="BE337" s="242">
        <f>IF(N337="základní",J337,0)</f>
        <v>0</v>
      </c>
      <c r="BF337" s="242">
        <f>IF(N337="snížená",J337,0)</f>
        <v>0</v>
      </c>
      <c r="BG337" s="242">
        <f>IF(N337="zákl. přenesená",J337,0)</f>
        <v>0</v>
      </c>
      <c r="BH337" s="242">
        <f>IF(N337="sníž. přenesená",J337,0)</f>
        <v>0</v>
      </c>
      <c r="BI337" s="242">
        <f>IF(N337="nulová",J337,0)</f>
        <v>0</v>
      </c>
      <c r="BJ337" s="16" t="s">
        <v>82</v>
      </c>
      <c r="BK337" s="242">
        <f>ROUND(I337*H337,2)</f>
        <v>0</v>
      </c>
      <c r="BL337" s="16" t="s">
        <v>133</v>
      </c>
      <c r="BM337" s="241" t="s">
        <v>524</v>
      </c>
    </row>
    <row r="338" s="12" customFormat="1">
      <c r="B338" s="243"/>
      <c r="C338" s="244"/>
      <c r="D338" s="245" t="s">
        <v>135</v>
      </c>
      <c r="E338" s="246" t="s">
        <v>1</v>
      </c>
      <c r="F338" s="247" t="s">
        <v>525</v>
      </c>
      <c r="G338" s="244"/>
      <c r="H338" s="246" t="s">
        <v>1</v>
      </c>
      <c r="I338" s="248"/>
      <c r="J338" s="244"/>
      <c r="K338" s="244"/>
      <c r="L338" s="249"/>
      <c r="M338" s="250"/>
      <c r="N338" s="251"/>
      <c r="O338" s="251"/>
      <c r="P338" s="251"/>
      <c r="Q338" s="251"/>
      <c r="R338" s="251"/>
      <c r="S338" s="251"/>
      <c r="T338" s="252"/>
      <c r="AT338" s="253" t="s">
        <v>135</v>
      </c>
      <c r="AU338" s="253" t="s">
        <v>84</v>
      </c>
      <c r="AV338" s="12" t="s">
        <v>82</v>
      </c>
      <c r="AW338" s="12" t="s">
        <v>32</v>
      </c>
      <c r="AX338" s="12" t="s">
        <v>76</v>
      </c>
      <c r="AY338" s="253" t="s">
        <v>126</v>
      </c>
    </row>
    <row r="339" s="13" customFormat="1">
      <c r="B339" s="254"/>
      <c r="C339" s="255"/>
      <c r="D339" s="245" t="s">
        <v>135</v>
      </c>
      <c r="E339" s="256" t="s">
        <v>1</v>
      </c>
      <c r="F339" s="257" t="s">
        <v>526</v>
      </c>
      <c r="G339" s="255"/>
      <c r="H339" s="258">
        <v>80.597999999999999</v>
      </c>
      <c r="I339" s="259"/>
      <c r="J339" s="255"/>
      <c r="K339" s="255"/>
      <c r="L339" s="260"/>
      <c r="M339" s="261"/>
      <c r="N339" s="262"/>
      <c r="O339" s="262"/>
      <c r="P339" s="262"/>
      <c r="Q339" s="262"/>
      <c r="R339" s="262"/>
      <c r="S339" s="262"/>
      <c r="T339" s="263"/>
      <c r="AT339" s="264" t="s">
        <v>135</v>
      </c>
      <c r="AU339" s="264" t="s">
        <v>84</v>
      </c>
      <c r="AV339" s="13" t="s">
        <v>84</v>
      </c>
      <c r="AW339" s="13" t="s">
        <v>32</v>
      </c>
      <c r="AX339" s="13" t="s">
        <v>76</v>
      </c>
      <c r="AY339" s="264" t="s">
        <v>126</v>
      </c>
    </row>
    <row r="340" s="14" customFormat="1">
      <c r="B340" s="265"/>
      <c r="C340" s="266"/>
      <c r="D340" s="245" t="s">
        <v>135</v>
      </c>
      <c r="E340" s="267" t="s">
        <v>1</v>
      </c>
      <c r="F340" s="268" t="s">
        <v>138</v>
      </c>
      <c r="G340" s="266"/>
      <c r="H340" s="269">
        <v>80.597999999999999</v>
      </c>
      <c r="I340" s="270"/>
      <c r="J340" s="266"/>
      <c r="K340" s="266"/>
      <c r="L340" s="271"/>
      <c r="M340" s="272"/>
      <c r="N340" s="273"/>
      <c r="O340" s="273"/>
      <c r="P340" s="273"/>
      <c r="Q340" s="273"/>
      <c r="R340" s="273"/>
      <c r="S340" s="273"/>
      <c r="T340" s="274"/>
      <c r="AT340" s="275" t="s">
        <v>135</v>
      </c>
      <c r="AU340" s="275" t="s">
        <v>84</v>
      </c>
      <c r="AV340" s="14" t="s">
        <v>133</v>
      </c>
      <c r="AW340" s="14" t="s">
        <v>32</v>
      </c>
      <c r="AX340" s="14" t="s">
        <v>82</v>
      </c>
      <c r="AY340" s="275" t="s">
        <v>126</v>
      </c>
    </row>
    <row r="341" s="1" customFormat="1" ht="24" customHeight="1">
      <c r="B341" s="37"/>
      <c r="C341" s="281" t="s">
        <v>527</v>
      </c>
      <c r="D341" s="281" t="s">
        <v>424</v>
      </c>
      <c r="E341" s="282" t="s">
        <v>528</v>
      </c>
      <c r="F341" s="283" t="s">
        <v>529</v>
      </c>
      <c r="G341" s="284" t="s">
        <v>247</v>
      </c>
      <c r="H341" s="285">
        <v>17.271000000000001</v>
      </c>
      <c r="I341" s="286"/>
      <c r="J341" s="287">
        <f>ROUND(I341*H341,2)</f>
        <v>0</v>
      </c>
      <c r="K341" s="283" t="s">
        <v>132</v>
      </c>
      <c r="L341" s="288"/>
      <c r="M341" s="289" t="s">
        <v>1</v>
      </c>
      <c r="N341" s="290" t="s">
        <v>41</v>
      </c>
      <c r="O341" s="85"/>
      <c r="P341" s="239">
        <f>O341*H341</f>
        <v>0</v>
      </c>
      <c r="Q341" s="239">
        <v>0.061499999999999999</v>
      </c>
      <c r="R341" s="239">
        <f>Q341*H341</f>
        <v>1.0621665</v>
      </c>
      <c r="S341" s="239">
        <v>0</v>
      </c>
      <c r="T341" s="240">
        <f>S341*H341</f>
        <v>0</v>
      </c>
      <c r="AR341" s="241" t="s">
        <v>164</v>
      </c>
      <c r="AT341" s="241" t="s">
        <v>424</v>
      </c>
      <c r="AU341" s="241" t="s">
        <v>84</v>
      </c>
      <c r="AY341" s="16" t="s">
        <v>126</v>
      </c>
      <c r="BE341" s="242">
        <f>IF(N341="základní",J341,0)</f>
        <v>0</v>
      </c>
      <c r="BF341" s="242">
        <f>IF(N341="snížená",J341,0)</f>
        <v>0</v>
      </c>
      <c r="BG341" s="242">
        <f>IF(N341="zákl. přenesená",J341,0)</f>
        <v>0</v>
      </c>
      <c r="BH341" s="242">
        <f>IF(N341="sníž. přenesená",J341,0)</f>
        <v>0</v>
      </c>
      <c r="BI341" s="242">
        <f>IF(N341="nulová",J341,0)</f>
        <v>0</v>
      </c>
      <c r="BJ341" s="16" t="s">
        <v>82</v>
      </c>
      <c r="BK341" s="242">
        <f>ROUND(I341*H341,2)</f>
        <v>0</v>
      </c>
      <c r="BL341" s="16" t="s">
        <v>133</v>
      </c>
      <c r="BM341" s="241" t="s">
        <v>530</v>
      </c>
    </row>
    <row r="342" s="12" customFormat="1">
      <c r="B342" s="243"/>
      <c r="C342" s="244"/>
      <c r="D342" s="245" t="s">
        <v>135</v>
      </c>
      <c r="E342" s="246" t="s">
        <v>1</v>
      </c>
      <c r="F342" s="247" t="s">
        <v>525</v>
      </c>
      <c r="G342" s="244"/>
      <c r="H342" s="246" t="s">
        <v>1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AT342" s="253" t="s">
        <v>135</v>
      </c>
      <c r="AU342" s="253" t="s">
        <v>84</v>
      </c>
      <c r="AV342" s="12" t="s">
        <v>82</v>
      </c>
      <c r="AW342" s="12" t="s">
        <v>32</v>
      </c>
      <c r="AX342" s="12" t="s">
        <v>76</v>
      </c>
      <c r="AY342" s="253" t="s">
        <v>126</v>
      </c>
    </row>
    <row r="343" s="13" customFormat="1">
      <c r="B343" s="254"/>
      <c r="C343" s="255"/>
      <c r="D343" s="245" t="s">
        <v>135</v>
      </c>
      <c r="E343" s="256" t="s">
        <v>1</v>
      </c>
      <c r="F343" s="257" t="s">
        <v>531</v>
      </c>
      <c r="G343" s="255"/>
      <c r="H343" s="258">
        <v>17.271000000000001</v>
      </c>
      <c r="I343" s="259"/>
      <c r="J343" s="255"/>
      <c r="K343" s="255"/>
      <c r="L343" s="260"/>
      <c r="M343" s="261"/>
      <c r="N343" s="262"/>
      <c r="O343" s="262"/>
      <c r="P343" s="262"/>
      <c r="Q343" s="262"/>
      <c r="R343" s="262"/>
      <c r="S343" s="262"/>
      <c r="T343" s="263"/>
      <c r="AT343" s="264" t="s">
        <v>135</v>
      </c>
      <c r="AU343" s="264" t="s">
        <v>84</v>
      </c>
      <c r="AV343" s="13" t="s">
        <v>84</v>
      </c>
      <c r="AW343" s="13" t="s">
        <v>32</v>
      </c>
      <c r="AX343" s="13" t="s">
        <v>76</v>
      </c>
      <c r="AY343" s="264" t="s">
        <v>126</v>
      </c>
    </row>
    <row r="344" s="14" customFormat="1">
      <c r="B344" s="265"/>
      <c r="C344" s="266"/>
      <c r="D344" s="245" t="s">
        <v>135</v>
      </c>
      <c r="E344" s="267" t="s">
        <v>1</v>
      </c>
      <c r="F344" s="268" t="s">
        <v>138</v>
      </c>
      <c r="G344" s="266"/>
      <c r="H344" s="269">
        <v>17.271000000000001</v>
      </c>
      <c r="I344" s="270"/>
      <c r="J344" s="266"/>
      <c r="K344" s="266"/>
      <c r="L344" s="271"/>
      <c r="M344" s="272"/>
      <c r="N344" s="273"/>
      <c r="O344" s="273"/>
      <c r="P344" s="273"/>
      <c r="Q344" s="273"/>
      <c r="R344" s="273"/>
      <c r="S344" s="273"/>
      <c r="T344" s="274"/>
      <c r="AT344" s="275" t="s">
        <v>135</v>
      </c>
      <c r="AU344" s="275" t="s">
        <v>84</v>
      </c>
      <c r="AV344" s="14" t="s">
        <v>133</v>
      </c>
      <c r="AW344" s="14" t="s">
        <v>32</v>
      </c>
      <c r="AX344" s="14" t="s">
        <v>82</v>
      </c>
      <c r="AY344" s="275" t="s">
        <v>126</v>
      </c>
    </row>
    <row r="345" s="1" customFormat="1" ht="24" customHeight="1">
      <c r="B345" s="37"/>
      <c r="C345" s="230" t="s">
        <v>532</v>
      </c>
      <c r="D345" s="230" t="s">
        <v>128</v>
      </c>
      <c r="E345" s="231" t="s">
        <v>533</v>
      </c>
      <c r="F345" s="232" t="s">
        <v>534</v>
      </c>
      <c r="G345" s="233" t="s">
        <v>199</v>
      </c>
      <c r="H345" s="234">
        <v>15.5</v>
      </c>
      <c r="I345" s="235"/>
      <c r="J345" s="236">
        <f>ROUND(I345*H345,2)</f>
        <v>0</v>
      </c>
      <c r="K345" s="232" t="s">
        <v>132</v>
      </c>
      <c r="L345" s="42"/>
      <c r="M345" s="237" t="s">
        <v>1</v>
      </c>
      <c r="N345" s="238" t="s">
        <v>41</v>
      </c>
      <c r="O345" s="85"/>
      <c r="P345" s="239">
        <f>O345*H345</f>
        <v>0</v>
      </c>
      <c r="Q345" s="239">
        <v>0.29757</v>
      </c>
      <c r="R345" s="239">
        <f>Q345*H345</f>
        <v>4.6123349999999999</v>
      </c>
      <c r="S345" s="239">
        <v>0</v>
      </c>
      <c r="T345" s="240">
        <f>S345*H345</f>
        <v>0</v>
      </c>
      <c r="AR345" s="241" t="s">
        <v>133</v>
      </c>
      <c r="AT345" s="241" t="s">
        <v>128</v>
      </c>
      <c r="AU345" s="241" t="s">
        <v>84</v>
      </c>
      <c r="AY345" s="16" t="s">
        <v>126</v>
      </c>
      <c r="BE345" s="242">
        <f>IF(N345="základní",J345,0)</f>
        <v>0</v>
      </c>
      <c r="BF345" s="242">
        <f>IF(N345="snížená",J345,0)</f>
        <v>0</v>
      </c>
      <c r="BG345" s="242">
        <f>IF(N345="zákl. přenesená",J345,0)</f>
        <v>0</v>
      </c>
      <c r="BH345" s="242">
        <f>IF(N345="sníž. přenesená",J345,0)</f>
        <v>0</v>
      </c>
      <c r="BI345" s="242">
        <f>IF(N345="nulová",J345,0)</f>
        <v>0</v>
      </c>
      <c r="BJ345" s="16" t="s">
        <v>82</v>
      </c>
      <c r="BK345" s="242">
        <f>ROUND(I345*H345,2)</f>
        <v>0</v>
      </c>
      <c r="BL345" s="16" t="s">
        <v>133</v>
      </c>
      <c r="BM345" s="241" t="s">
        <v>535</v>
      </c>
    </row>
    <row r="346" s="12" customFormat="1">
      <c r="B346" s="243"/>
      <c r="C346" s="244"/>
      <c r="D346" s="245" t="s">
        <v>135</v>
      </c>
      <c r="E346" s="246" t="s">
        <v>1</v>
      </c>
      <c r="F346" s="247" t="s">
        <v>513</v>
      </c>
      <c r="G346" s="244"/>
      <c r="H346" s="246" t="s">
        <v>1</v>
      </c>
      <c r="I346" s="248"/>
      <c r="J346" s="244"/>
      <c r="K346" s="244"/>
      <c r="L346" s="249"/>
      <c r="M346" s="250"/>
      <c r="N346" s="251"/>
      <c r="O346" s="251"/>
      <c r="P346" s="251"/>
      <c r="Q346" s="251"/>
      <c r="R346" s="251"/>
      <c r="S346" s="251"/>
      <c r="T346" s="252"/>
      <c r="AT346" s="253" t="s">
        <v>135</v>
      </c>
      <c r="AU346" s="253" t="s">
        <v>84</v>
      </c>
      <c r="AV346" s="12" t="s">
        <v>82</v>
      </c>
      <c r="AW346" s="12" t="s">
        <v>32</v>
      </c>
      <c r="AX346" s="12" t="s">
        <v>76</v>
      </c>
      <c r="AY346" s="253" t="s">
        <v>126</v>
      </c>
    </row>
    <row r="347" s="13" customFormat="1">
      <c r="B347" s="254"/>
      <c r="C347" s="255"/>
      <c r="D347" s="245" t="s">
        <v>135</v>
      </c>
      <c r="E347" s="256" t="s">
        <v>1</v>
      </c>
      <c r="F347" s="257" t="s">
        <v>536</v>
      </c>
      <c r="G347" s="255"/>
      <c r="H347" s="258">
        <v>15.5</v>
      </c>
      <c r="I347" s="259"/>
      <c r="J347" s="255"/>
      <c r="K347" s="255"/>
      <c r="L347" s="260"/>
      <c r="M347" s="261"/>
      <c r="N347" s="262"/>
      <c r="O347" s="262"/>
      <c r="P347" s="262"/>
      <c r="Q347" s="262"/>
      <c r="R347" s="262"/>
      <c r="S347" s="262"/>
      <c r="T347" s="263"/>
      <c r="AT347" s="264" t="s">
        <v>135</v>
      </c>
      <c r="AU347" s="264" t="s">
        <v>84</v>
      </c>
      <c r="AV347" s="13" t="s">
        <v>84</v>
      </c>
      <c r="AW347" s="13" t="s">
        <v>32</v>
      </c>
      <c r="AX347" s="13" t="s">
        <v>76</v>
      </c>
      <c r="AY347" s="264" t="s">
        <v>126</v>
      </c>
    </row>
    <row r="348" s="14" customFormat="1">
      <c r="B348" s="265"/>
      <c r="C348" s="266"/>
      <c r="D348" s="245" t="s">
        <v>135</v>
      </c>
      <c r="E348" s="267" t="s">
        <v>1</v>
      </c>
      <c r="F348" s="268" t="s">
        <v>138</v>
      </c>
      <c r="G348" s="266"/>
      <c r="H348" s="269">
        <v>15.5</v>
      </c>
      <c r="I348" s="270"/>
      <c r="J348" s="266"/>
      <c r="K348" s="266"/>
      <c r="L348" s="271"/>
      <c r="M348" s="272"/>
      <c r="N348" s="273"/>
      <c r="O348" s="273"/>
      <c r="P348" s="273"/>
      <c r="Q348" s="273"/>
      <c r="R348" s="273"/>
      <c r="S348" s="273"/>
      <c r="T348" s="274"/>
      <c r="AT348" s="275" t="s">
        <v>135</v>
      </c>
      <c r="AU348" s="275" t="s">
        <v>84</v>
      </c>
      <c r="AV348" s="14" t="s">
        <v>133</v>
      </c>
      <c r="AW348" s="14" t="s">
        <v>32</v>
      </c>
      <c r="AX348" s="14" t="s">
        <v>82</v>
      </c>
      <c r="AY348" s="275" t="s">
        <v>126</v>
      </c>
    </row>
    <row r="349" s="1" customFormat="1" ht="24" customHeight="1">
      <c r="B349" s="37"/>
      <c r="C349" s="281" t="s">
        <v>537</v>
      </c>
      <c r="D349" s="281" t="s">
        <v>424</v>
      </c>
      <c r="E349" s="282" t="s">
        <v>538</v>
      </c>
      <c r="F349" s="283" t="s">
        <v>539</v>
      </c>
      <c r="G349" s="284" t="s">
        <v>247</v>
      </c>
      <c r="H349" s="285">
        <v>31.664000000000001</v>
      </c>
      <c r="I349" s="286"/>
      <c r="J349" s="287">
        <f>ROUND(I349*H349,2)</f>
        <v>0</v>
      </c>
      <c r="K349" s="283" t="s">
        <v>132</v>
      </c>
      <c r="L349" s="288"/>
      <c r="M349" s="289" t="s">
        <v>1</v>
      </c>
      <c r="N349" s="290" t="s">
        <v>41</v>
      </c>
      <c r="O349" s="85"/>
      <c r="P349" s="239">
        <f>O349*H349</f>
        <v>0</v>
      </c>
      <c r="Q349" s="239">
        <v>0.071999999999999995</v>
      </c>
      <c r="R349" s="239">
        <f>Q349*H349</f>
        <v>2.2798080000000001</v>
      </c>
      <c r="S349" s="239">
        <v>0</v>
      </c>
      <c r="T349" s="240">
        <f>S349*H349</f>
        <v>0</v>
      </c>
      <c r="AR349" s="241" t="s">
        <v>164</v>
      </c>
      <c r="AT349" s="241" t="s">
        <v>424</v>
      </c>
      <c r="AU349" s="241" t="s">
        <v>84</v>
      </c>
      <c r="AY349" s="16" t="s">
        <v>126</v>
      </c>
      <c r="BE349" s="242">
        <f>IF(N349="základní",J349,0)</f>
        <v>0</v>
      </c>
      <c r="BF349" s="242">
        <f>IF(N349="snížená",J349,0)</f>
        <v>0</v>
      </c>
      <c r="BG349" s="242">
        <f>IF(N349="zákl. přenesená",J349,0)</f>
        <v>0</v>
      </c>
      <c r="BH349" s="242">
        <f>IF(N349="sníž. přenesená",J349,0)</f>
        <v>0</v>
      </c>
      <c r="BI349" s="242">
        <f>IF(N349="nulová",J349,0)</f>
        <v>0</v>
      </c>
      <c r="BJ349" s="16" t="s">
        <v>82</v>
      </c>
      <c r="BK349" s="242">
        <f>ROUND(I349*H349,2)</f>
        <v>0</v>
      </c>
      <c r="BL349" s="16" t="s">
        <v>133</v>
      </c>
      <c r="BM349" s="241" t="s">
        <v>540</v>
      </c>
    </row>
    <row r="350" s="12" customFormat="1">
      <c r="B350" s="243"/>
      <c r="C350" s="244"/>
      <c r="D350" s="245" t="s">
        <v>135</v>
      </c>
      <c r="E350" s="246" t="s">
        <v>1</v>
      </c>
      <c r="F350" s="247" t="s">
        <v>525</v>
      </c>
      <c r="G350" s="244"/>
      <c r="H350" s="246" t="s">
        <v>1</v>
      </c>
      <c r="I350" s="248"/>
      <c r="J350" s="244"/>
      <c r="K350" s="244"/>
      <c r="L350" s="249"/>
      <c r="M350" s="250"/>
      <c r="N350" s="251"/>
      <c r="O350" s="251"/>
      <c r="P350" s="251"/>
      <c r="Q350" s="251"/>
      <c r="R350" s="251"/>
      <c r="S350" s="251"/>
      <c r="T350" s="252"/>
      <c r="AT350" s="253" t="s">
        <v>135</v>
      </c>
      <c r="AU350" s="253" t="s">
        <v>84</v>
      </c>
      <c r="AV350" s="12" t="s">
        <v>82</v>
      </c>
      <c r="AW350" s="12" t="s">
        <v>32</v>
      </c>
      <c r="AX350" s="12" t="s">
        <v>76</v>
      </c>
      <c r="AY350" s="253" t="s">
        <v>126</v>
      </c>
    </row>
    <row r="351" s="13" customFormat="1">
      <c r="B351" s="254"/>
      <c r="C351" s="255"/>
      <c r="D351" s="245" t="s">
        <v>135</v>
      </c>
      <c r="E351" s="256" t="s">
        <v>1</v>
      </c>
      <c r="F351" s="257" t="s">
        <v>541</v>
      </c>
      <c r="G351" s="255"/>
      <c r="H351" s="258">
        <v>31.664000000000001</v>
      </c>
      <c r="I351" s="259"/>
      <c r="J351" s="255"/>
      <c r="K351" s="255"/>
      <c r="L351" s="260"/>
      <c r="M351" s="261"/>
      <c r="N351" s="262"/>
      <c r="O351" s="262"/>
      <c r="P351" s="262"/>
      <c r="Q351" s="262"/>
      <c r="R351" s="262"/>
      <c r="S351" s="262"/>
      <c r="T351" s="263"/>
      <c r="AT351" s="264" t="s">
        <v>135</v>
      </c>
      <c r="AU351" s="264" t="s">
        <v>84</v>
      </c>
      <c r="AV351" s="13" t="s">
        <v>84</v>
      </c>
      <c r="AW351" s="13" t="s">
        <v>32</v>
      </c>
      <c r="AX351" s="13" t="s">
        <v>76</v>
      </c>
      <c r="AY351" s="264" t="s">
        <v>126</v>
      </c>
    </row>
    <row r="352" s="14" customFormat="1">
      <c r="B352" s="265"/>
      <c r="C352" s="266"/>
      <c r="D352" s="245" t="s">
        <v>135</v>
      </c>
      <c r="E352" s="267" t="s">
        <v>1</v>
      </c>
      <c r="F352" s="268" t="s">
        <v>138</v>
      </c>
      <c r="G352" s="266"/>
      <c r="H352" s="269">
        <v>31.664000000000001</v>
      </c>
      <c r="I352" s="270"/>
      <c r="J352" s="266"/>
      <c r="K352" s="266"/>
      <c r="L352" s="271"/>
      <c r="M352" s="272"/>
      <c r="N352" s="273"/>
      <c r="O352" s="273"/>
      <c r="P352" s="273"/>
      <c r="Q352" s="273"/>
      <c r="R352" s="273"/>
      <c r="S352" s="273"/>
      <c r="T352" s="274"/>
      <c r="AT352" s="275" t="s">
        <v>135</v>
      </c>
      <c r="AU352" s="275" t="s">
        <v>84</v>
      </c>
      <c r="AV352" s="14" t="s">
        <v>133</v>
      </c>
      <c r="AW352" s="14" t="s">
        <v>32</v>
      </c>
      <c r="AX352" s="14" t="s">
        <v>82</v>
      </c>
      <c r="AY352" s="275" t="s">
        <v>126</v>
      </c>
    </row>
    <row r="353" s="1" customFormat="1" ht="24" customHeight="1">
      <c r="B353" s="37"/>
      <c r="C353" s="281" t="s">
        <v>542</v>
      </c>
      <c r="D353" s="281" t="s">
        <v>424</v>
      </c>
      <c r="E353" s="282" t="s">
        <v>543</v>
      </c>
      <c r="F353" s="283" t="s">
        <v>544</v>
      </c>
      <c r="G353" s="284" t="s">
        <v>247</v>
      </c>
      <c r="H353" s="285">
        <v>57.57</v>
      </c>
      <c r="I353" s="286"/>
      <c r="J353" s="287">
        <f>ROUND(I353*H353,2)</f>
        <v>0</v>
      </c>
      <c r="K353" s="283" t="s">
        <v>132</v>
      </c>
      <c r="L353" s="288"/>
      <c r="M353" s="289" t="s">
        <v>1</v>
      </c>
      <c r="N353" s="290" t="s">
        <v>41</v>
      </c>
      <c r="O353" s="85"/>
      <c r="P353" s="239">
        <f>O353*H353</f>
        <v>0</v>
      </c>
      <c r="Q353" s="239">
        <v>0.10050000000000001</v>
      </c>
      <c r="R353" s="239">
        <f>Q353*H353</f>
        <v>5.7857850000000006</v>
      </c>
      <c r="S353" s="239">
        <v>0</v>
      </c>
      <c r="T353" s="240">
        <f>S353*H353</f>
        <v>0</v>
      </c>
      <c r="AR353" s="241" t="s">
        <v>164</v>
      </c>
      <c r="AT353" s="241" t="s">
        <v>424</v>
      </c>
      <c r="AU353" s="241" t="s">
        <v>84</v>
      </c>
      <c r="AY353" s="16" t="s">
        <v>126</v>
      </c>
      <c r="BE353" s="242">
        <f>IF(N353="základní",J353,0)</f>
        <v>0</v>
      </c>
      <c r="BF353" s="242">
        <f>IF(N353="snížená",J353,0)</f>
        <v>0</v>
      </c>
      <c r="BG353" s="242">
        <f>IF(N353="zákl. přenesená",J353,0)</f>
        <v>0</v>
      </c>
      <c r="BH353" s="242">
        <f>IF(N353="sníž. přenesená",J353,0)</f>
        <v>0</v>
      </c>
      <c r="BI353" s="242">
        <f>IF(N353="nulová",J353,0)</f>
        <v>0</v>
      </c>
      <c r="BJ353" s="16" t="s">
        <v>82</v>
      </c>
      <c r="BK353" s="242">
        <f>ROUND(I353*H353,2)</f>
        <v>0</v>
      </c>
      <c r="BL353" s="16" t="s">
        <v>133</v>
      </c>
      <c r="BM353" s="241" t="s">
        <v>545</v>
      </c>
    </row>
    <row r="354" s="12" customFormat="1">
      <c r="B354" s="243"/>
      <c r="C354" s="244"/>
      <c r="D354" s="245" t="s">
        <v>135</v>
      </c>
      <c r="E354" s="246" t="s">
        <v>1</v>
      </c>
      <c r="F354" s="247" t="s">
        <v>546</v>
      </c>
      <c r="G354" s="244"/>
      <c r="H354" s="246" t="s">
        <v>1</v>
      </c>
      <c r="I354" s="248"/>
      <c r="J354" s="244"/>
      <c r="K354" s="244"/>
      <c r="L354" s="249"/>
      <c r="M354" s="250"/>
      <c r="N354" s="251"/>
      <c r="O354" s="251"/>
      <c r="P354" s="251"/>
      <c r="Q354" s="251"/>
      <c r="R354" s="251"/>
      <c r="S354" s="251"/>
      <c r="T354" s="252"/>
      <c r="AT354" s="253" t="s">
        <v>135</v>
      </c>
      <c r="AU354" s="253" t="s">
        <v>84</v>
      </c>
      <c r="AV354" s="12" t="s">
        <v>82</v>
      </c>
      <c r="AW354" s="12" t="s">
        <v>32</v>
      </c>
      <c r="AX354" s="12" t="s">
        <v>76</v>
      </c>
      <c r="AY354" s="253" t="s">
        <v>126</v>
      </c>
    </row>
    <row r="355" s="13" customFormat="1">
      <c r="B355" s="254"/>
      <c r="C355" s="255"/>
      <c r="D355" s="245" t="s">
        <v>135</v>
      </c>
      <c r="E355" s="256" t="s">
        <v>1</v>
      </c>
      <c r="F355" s="257" t="s">
        <v>547</v>
      </c>
      <c r="G355" s="255"/>
      <c r="H355" s="258">
        <v>57.57</v>
      </c>
      <c r="I355" s="259"/>
      <c r="J355" s="255"/>
      <c r="K355" s="255"/>
      <c r="L355" s="260"/>
      <c r="M355" s="261"/>
      <c r="N355" s="262"/>
      <c r="O355" s="262"/>
      <c r="P355" s="262"/>
      <c r="Q355" s="262"/>
      <c r="R355" s="262"/>
      <c r="S355" s="262"/>
      <c r="T355" s="263"/>
      <c r="AT355" s="264" t="s">
        <v>135</v>
      </c>
      <c r="AU355" s="264" t="s">
        <v>84</v>
      </c>
      <c r="AV355" s="13" t="s">
        <v>84</v>
      </c>
      <c r="AW355" s="13" t="s">
        <v>32</v>
      </c>
      <c r="AX355" s="13" t="s">
        <v>76</v>
      </c>
      <c r="AY355" s="264" t="s">
        <v>126</v>
      </c>
    </row>
    <row r="356" s="14" customFormat="1">
      <c r="B356" s="265"/>
      <c r="C356" s="266"/>
      <c r="D356" s="245" t="s">
        <v>135</v>
      </c>
      <c r="E356" s="267" t="s">
        <v>1</v>
      </c>
      <c r="F356" s="268" t="s">
        <v>138</v>
      </c>
      <c r="G356" s="266"/>
      <c r="H356" s="269">
        <v>57.57</v>
      </c>
      <c r="I356" s="270"/>
      <c r="J356" s="266"/>
      <c r="K356" s="266"/>
      <c r="L356" s="271"/>
      <c r="M356" s="272"/>
      <c r="N356" s="273"/>
      <c r="O356" s="273"/>
      <c r="P356" s="273"/>
      <c r="Q356" s="273"/>
      <c r="R356" s="273"/>
      <c r="S356" s="273"/>
      <c r="T356" s="274"/>
      <c r="AT356" s="275" t="s">
        <v>135</v>
      </c>
      <c r="AU356" s="275" t="s">
        <v>84</v>
      </c>
      <c r="AV356" s="14" t="s">
        <v>133</v>
      </c>
      <c r="AW356" s="14" t="s">
        <v>32</v>
      </c>
      <c r="AX356" s="14" t="s">
        <v>82</v>
      </c>
      <c r="AY356" s="275" t="s">
        <v>126</v>
      </c>
    </row>
    <row r="357" s="1" customFormat="1" ht="24" customHeight="1">
      <c r="B357" s="37"/>
      <c r="C357" s="230" t="s">
        <v>548</v>
      </c>
      <c r="D357" s="230" t="s">
        <v>128</v>
      </c>
      <c r="E357" s="231" t="s">
        <v>549</v>
      </c>
      <c r="F357" s="232" t="s">
        <v>550</v>
      </c>
      <c r="G357" s="233" t="s">
        <v>247</v>
      </c>
      <c r="H357" s="234">
        <v>2</v>
      </c>
      <c r="I357" s="235"/>
      <c r="J357" s="236">
        <f>ROUND(I357*H357,2)</f>
        <v>0</v>
      </c>
      <c r="K357" s="232" t="s">
        <v>132</v>
      </c>
      <c r="L357" s="42"/>
      <c r="M357" s="237" t="s">
        <v>1</v>
      </c>
      <c r="N357" s="238" t="s">
        <v>41</v>
      </c>
      <c r="O357" s="85"/>
      <c r="P357" s="239">
        <f>O357*H357</f>
        <v>0</v>
      </c>
      <c r="Q357" s="239">
        <v>0</v>
      </c>
      <c r="R357" s="239">
        <f>Q357*H357</f>
        <v>0</v>
      </c>
      <c r="S357" s="239">
        <v>0</v>
      </c>
      <c r="T357" s="240">
        <f>S357*H357</f>
        <v>0</v>
      </c>
      <c r="AR357" s="241" t="s">
        <v>133</v>
      </c>
      <c r="AT357" s="241" t="s">
        <v>128</v>
      </c>
      <c r="AU357" s="241" t="s">
        <v>84</v>
      </c>
      <c r="AY357" s="16" t="s">
        <v>126</v>
      </c>
      <c r="BE357" s="242">
        <f>IF(N357="základní",J357,0)</f>
        <v>0</v>
      </c>
      <c r="BF357" s="242">
        <f>IF(N357="snížená",J357,0)</f>
        <v>0</v>
      </c>
      <c r="BG357" s="242">
        <f>IF(N357="zákl. přenesená",J357,0)</f>
        <v>0</v>
      </c>
      <c r="BH357" s="242">
        <f>IF(N357="sníž. přenesená",J357,0)</f>
        <v>0</v>
      </c>
      <c r="BI357" s="242">
        <f>IF(N357="nulová",J357,0)</f>
        <v>0</v>
      </c>
      <c r="BJ357" s="16" t="s">
        <v>82</v>
      </c>
      <c r="BK357" s="242">
        <f>ROUND(I357*H357,2)</f>
        <v>0</v>
      </c>
      <c r="BL357" s="16" t="s">
        <v>133</v>
      </c>
      <c r="BM357" s="241" t="s">
        <v>551</v>
      </c>
    </row>
    <row r="358" s="12" customFormat="1">
      <c r="B358" s="243"/>
      <c r="C358" s="244"/>
      <c r="D358" s="245" t="s">
        <v>135</v>
      </c>
      <c r="E358" s="246" t="s">
        <v>1</v>
      </c>
      <c r="F358" s="247" t="s">
        <v>552</v>
      </c>
      <c r="G358" s="244"/>
      <c r="H358" s="246" t="s">
        <v>1</v>
      </c>
      <c r="I358" s="248"/>
      <c r="J358" s="244"/>
      <c r="K358" s="244"/>
      <c r="L358" s="249"/>
      <c r="M358" s="250"/>
      <c r="N358" s="251"/>
      <c r="O358" s="251"/>
      <c r="P358" s="251"/>
      <c r="Q358" s="251"/>
      <c r="R358" s="251"/>
      <c r="S358" s="251"/>
      <c r="T358" s="252"/>
      <c r="AT358" s="253" t="s">
        <v>135</v>
      </c>
      <c r="AU358" s="253" t="s">
        <v>84</v>
      </c>
      <c r="AV358" s="12" t="s">
        <v>82</v>
      </c>
      <c r="AW358" s="12" t="s">
        <v>32</v>
      </c>
      <c r="AX358" s="12" t="s">
        <v>76</v>
      </c>
      <c r="AY358" s="253" t="s">
        <v>126</v>
      </c>
    </row>
    <row r="359" s="13" customFormat="1">
      <c r="B359" s="254"/>
      <c r="C359" s="255"/>
      <c r="D359" s="245" t="s">
        <v>135</v>
      </c>
      <c r="E359" s="256" t="s">
        <v>1</v>
      </c>
      <c r="F359" s="257" t="s">
        <v>84</v>
      </c>
      <c r="G359" s="255"/>
      <c r="H359" s="258">
        <v>2</v>
      </c>
      <c r="I359" s="259"/>
      <c r="J359" s="255"/>
      <c r="K359" s="255"/>
      <c r="L359" s="260"/>
      <c r="M359" s="261"/>
      <c r="N359" s="262"/>
      <c r="O359" s="262"/>
      <c r="P359" s="262"/>
      <c r="Q359" s="262"/>
      <c r="R359" s="262"/>
      <c r="S359" s="262"/>
      <c r="T359" s="263"/>
      <c r="AT359" s="264" t="s">
        <v>135</v>
      </c>
      <c r="AU359" s="264" t="s">
        <v>84</v>
      </c>
      <c r="AV359" s="13" t="s">
        <v>84</v>
      </c>
      <c r="AW359" s="13" t="s">
        <v>32</v>
      </c>
      <c r="AX359" s="13" t="s">
        <v>76</v>
      </c>
      <c r="AY359" s="264" t="s">
        <v>126</v>
      </c>
    </row>
    <row r="360" s="14" customFormat="1">
      <c r="B360" s="265"/>
      <c r="C360" s="266"/>
      <c r="D360" s="245" t="s">
        <v>135</v>
      </c>
      <c r="E360" s="267" t="s">
        <v>1</v>
      </c>
      <c r="F360" s="268" t="s">
        <v>138</v>
      </c>
      <c r="G360" s="266"/>
      <c r="H360" s="269">
        <v>2</v>
      </c>
      <c r="I360" s="270"/>
      <c r="J360" s="266"/>
      <c r="K360" s="266"/>
      <c r="L360" s="271"/>
      <c r="M360" s="272"/>
      <c r="N360" s="273"/>
      <c r="O360" s="273"/>
      <c r="P360" s="273"/>
      <c r="Q360" s="273"/>
      <c r="R360" s="273"/>
      <c r="S360" s="273"/>
      <c r="T360" s="274"/>
      <c r="AT360" s="275" t="s">
        <v>135</v>
      </c>
      <c r="AU360" s="275" t="s">
        <v>84</v>
      </c>
      <c r="AV360" s="14" t="s">
        <v>133</v>
      </c>
      <c r="AW360" s="14" t="s">
        <v>32</v>
      </c>
      <c r="AX360" s="14" t="s">
        <v>82</v>
      </c>
      <c r="AY360" s="275" t="s">
        <v>126</v>
      </c>
    </row>
    <row r="361" s="1" customFormat="1" ht="24" customHeight="1">
      <c r="B361" s="37"/>
      <c r="C361" s="281" t="s">
        <v>553</v>
      </c>
      <c r="D361" s="281" t="s">
        <v>424</v>
      </c>
      <c r="E361" s="282" t="s">
        <v>554</v>
      </c>
      <c r="F361" s="283" t="s">
        <v>555</v>
      </c>
      <c r="G361" s="284" t="s">
        <v>247</v>
      </c>
      <c r="H361" s="285">
        <v>2</v>
      </c>
      <c r="I361" s="286"/>
      <c r="J361" s="287">
        <f>ROUND(I361*H361,2)</f>
        <v>0</v>
      </c>
      <c r="K361" s="283" t="s">
        <v>1</v>
      </c>
      <c r="L361" s="288"/>
      <c r="M361" s="289" t="s">
        <v>1</v>
      </c>
      <c r="N361" s="290" t="s">
        <v>41</v>
      </c>
      <c r="O361" s="85"/>
      <c r="P361" s="239">
        <f>O361*H361</f>
        <v>0</v>
      </c>
      <c r="Q361" s="239">
        <v>0</v>
      </c>
      <c r="R361" s="239">
        <f>Q361*H361</f>
        <v>0</v>
      </c>
      <c r="S361" s="239">
        <v>0</v>
      </c>
      <c r="T361" s="240">
        <f>S361*H361</f>
        <v>0</v>
      </c>
      <c r="AR361" s="241" t="s">
        <v>164</v>
      </c>
      <c r="AT361" s="241" t="s">
        <v>424</v>
      </c>
      <c r="AU361" s="241" t="s">
        <v>84</v>
      </c>
      <c r="AY361" s="16" t="s">
        <v>126</v>
      </c>
      <c r="BE361" s="242">
        <f>IF(N361="základní",J361,0)</f>
        <v>0</v>
      </c>
      <c r="BF361" s="242">
        <f>IF(N361="snížená",J361,0)</f>
        <v>0</v>
      </c>
      <c r="BG361" s="242">
        <f>IF(N361="zákl. přenesená",J361,0)</f>
        <v>0</v>
      </c>
      <c r="BH361" s="242">
        <f>IF(N361="sníž. přenesená",J361,0)</f>
        <v>0</v>
      </c>
      <c r="BI361" s="242">
        <f>IF(N361="nulová",J361,0)</f>
        <v>0</v>
      </c>
      <c r="BJ361" s="16" t="s">
        <v>82</v>
      </c>
      <c r="BK361" s="242">
        <f>ROUND(I361*H361,2)</f>
        <v>0</v>
      </c>
      <c r="BL361" s="16" t="s">
        <v>133</v>
      </c>
      <c r="BM361" s="241" t="s">
        <v>556</v>
      </c>
    </row>
    <row r="362" s="12" customFormat="1">
      <c r="B362" s="243"/>
      <c r="C362" s="244"/>
      <c r="D362" s="245" t="s">
        <v>135</v>
      </c>
      <c r="E362" s="246" t="s">
        <v>1</v>
      </c>
      <c r="F362" s="247" t="s">
        <v>557</v>
      </c>
      <c r="G362" s="244"/>
      <c r="H362" s="246" t="s">
        <v>1</v>
      </c>
      <c r="I362" s="248"/>
      <c r="J362" s="244"/>
      <c r="K362" s="244"/>
      <c r="L362" s="249"/>
      <c r="M362" s="250"/>
      <c r="N362" s="251"/>
      <c r="O362" s="251"/>
      <c r="P362" s="251"/>
      <c r="Q362" s="251"/>
      <c r="R362" s="251"/>
      <c r="S362" s="251"/>
      <c r="T362" s="252"/>
      <c r="AT362" s="253" t="s">
        <v>135</v>
      </c>
      <c r="AU362" s="253" t="s">
        <v>84</v>
      </c>
      <c r="AV362" s="12" t="s">
        <v>82</v>
      </c>
      <c r="AW362" s="12" t="s">
        <v>32</v>
      </c>
      <c r="AX362" s="12" t="s">
        <v>76</v>
      </c>
      <c r="AY362" s="253" t="s">
        <v>126</v>
      </c>
    </row>
    <row r="363" s="13" customFormat="1">
      <c r="B363" s="254"/>
      <c r="C363" s="255"/>
      <c r="D363" s="245" t="s">
        <v>135</v>
      </c>
      <c r="E363" s="256" t="s">
        <v>1</v>
      </c>
      <c r="F363" s="257" t="s">
        <v>84</v>
      </c>
      <c r="G363" s="255"/>
      <c r="H363" s="258">
        <v>2</v>
      </c>
      <c r="I363" s="259"/>
      <c r="J363" s="255"/>
      <c r="K363" s="255"/>
      <c r="L363" s="260"/>
      <c r="M363" s="261"/>
      <c r="N363" s="262"/>
      <c r="O363" s="262"/>
      <c r="P363" s="262"/>
      <c r="Q363" s="262"/>
      <c r="R363" s="262"/>
      <c r="S363" s="262"/>
      <c r="T363" s="263"/>
      <c r="AT363" s="264" t="s">
        <v>135</v>
      </c>
      <c r="AU363" s="264" t="s">
        <v>84</v>
      </c>
      <c r="AV363" s="13" t="s">
        <v>84</v>
      </c>
      <c r="AW363" s="13" t="s">
        <v>32</v>
      </c>
      <c r="AX363" s="13" t="s">
        <v>76</v>
      </c>
      <c r="AY363" s="264" t="s">
        <v>126</v>
      </c>
    </row>
    <row r="364" s="14" customFormat="1">
      <c r="B364" s="265"/>
      <c r="C364" s="266"/>
      <c r="D364" s="245" t="s">
        <v>135</v>
      </c>
      <c r="E364" s="267" t="s">
        <v>1</v>
      </c>
      <c r="F364" s="268" t="s">
        <v>138</v>
      </c>
      <c r="G364" s="266"/>
      <c r="H364" s="269">
        <v>2</v>
      </c>
      <c r="I364" s="270"/>
      <c r="J364" s="266"/>
      <c r="K364" s="266"/>
      <c r="L364" s="271"/>
      <c r="M364" s="272"/>
      <c r="N364" s="273"/>
      <c r="O364" s="273"/>
      <c r="P364" s="273"/>
      <c r="Q364" s="273"/>
      <c r="R364" s="273"/>
      <c r="S364" s="273"/>
      <c r="T364" s="274"/>
      <c r="AT364" s="275" t="s">
        <v>135</v>
      </c>
      <c r="AU364" s="275" t="s">
        <v>84</v>
      </c>
      <c r="AV364" s="14" t="s">
        <v>133</v>
      </c>
      <c r="AW364" s="14" t="s">
        <v>32</v>
      </c>
      <c r="AX364" s="14" t="s">
        <v>82</v>
      </c>
      <c r="AY364" s="275" t="s">
        <v>126</v>
      </c>
    </row>
    <row r="365" s="1" customFormat="1" ht="24" customHeight="1">
      <c r="B365" s="37"/>
      <c r="C365" s="230" t="s">
        <v>558</v>
      </c>
      <c r="D365" s="230" t="s">
        <v>128</v>
      </c>
      <c r="E365" s="231" t="s">
        <v>559</v>
      </c>
      <c r="F365" s="232" t="s">
        <v>560</v>
      </c>
      <c r="G365" s="233" t="s">
        <v>199</v>
      </c>
      <c r="H365" s="234">
        <v>10</v>
      </c>
      <c r="I365" s="235"/>
      <c r="J365" s="236">
        <f>ROUND(I365*H365,2)</f>
        <v>0</v>
      </c>
      <c r="K365" s="232" t="s">
        <v>132</v>
      </c>
      <c r="L365" s="42"/>
      <c r="M365" s="237" t="s">
        <v>1</v>
      </c>
      <c r="N365" s="238" t="s">
        <v>41</v>
      </c>
      <c r="O365" s="85"/>
      <c r="P365" s="239">
        <f>O365*H365</f>
        <v>0</v>
      </c>
      <c r="Q365" s="239">
        <v>0</v>
      </c>
      <c r="R365" s="239">
        <f>Q365*H365</f>
        <v>0</v>
      </c>
      <c r="S365" s="239">
        <v>0</v>
      </c>
      <c r="T365" s="240">
        <f>S365*H365</f>
        <v>0</v>
      </c>
      <c r="AR365" s="241" t="s">
        <v>133</v>
      </c>
      <c r="AT365" s="241" t="s">
        <v>128</v>
      </c>
      <c r="AU365" s="241" t="s">
        <v>84</v>
      </c>
      <c r="AY365" s="16" t="s">
        <v>126</v>
      </c>
      <c r="BE365" s="242">
        <f>IF(N365="základní",J365,0)</f>
        <v>0</v>
      </c>
      <c r="BF365" s="242">
        <f>IF(N365="snížená",J365,0)</f>
        <v>0</v>
      </c>
      <c r="BG365" s="242">
        <f>IF(N365="zákl. přenesená",J365,0)</f>
        <v>0</v>
      </c>
      <c r="BH365" s="242">
        <f>IF(N365="sníž. přenesená",J365,0)</f>
        <v>0</v>
      </c>
      <c r="BI365" s="242">
        <f>IF(N365="nulová",J365,0)</f>
        <v>0</v>
      </c>
      <c r="BJ365" s="16" t="s">
        <v>82</v>
      </c>
      <c r="BK365" s="242">
        <f>ROUND(I365*H365,2)</f>
        <v>0</v>
      </c>
      <c r="BL365" s="16" t="s">
        <v>133</v>
      </c>
      <c r="BM365" s="241" t="s">
        <v>561</v>
      </c>
    </row>
    <row r="366" s="12" customFormat="1">
      <c r="B366" s="243"/>
      <c r="C366" s="244"/>
      <c r="D366" s="245" t="s">
        <v>135</v>
      </c>
      <c r="E366" s="246" t="s">
        <v>1</v>
      </c>
      <c r="F366" s="247" t="s">
        <v>376</v>
      </c>
      <c r="G366" s="244"/>
      <c r="H366" s="246" t="s">
        <v>1</v>
      </c>
      <c r="I366" s="248"/>
      <c r="J366" s="244"/>
      <c r="K366" s="244"/>
      <c r="L366" s="249"/>
      <c r="M366" s="250"/>
      <c r="N366" s="251"/>
      <c r="O366" s="251"/>
      <c r="P366" s="251"/>
      <c r="Q366" s="251"/>
      <c r="R366" s="251"/>
      <c r="S366" s="251"/>
      <c r="T366" s="252"/>
      <c r="AT366" s="253" t="s">
        <v>135</v>
      </c>
      <c r="AU366" s="253" t="s">
        <v>84</v>
      </c>
      <c r="AV366" s="12" t="s">
        <v>82</v>
      </c>
      <c r="AW366" s="12" t="s">
        <v>32</v>
      </c>
      <c r="AX366" s="12" t="s">
        <v>76</v>
      </c>
      <c r="AY366" s="253" t="s">
        <v>126</v>
      </c>
    </row>
    <row r="367" s="13" customFormat="1">
      <c r="B367" s="254"/>
      <c r="C367" s="255"/>
      <c r="D367" s="245" t="s">
        <v>135</v>
      </c>
      <c r="E367" s="256" t="s">
        <v>1</v>
      </c>
      <c r="F367" s="257" t="s">
        <v>173</v>
      </c>
      <c r="G367" s="255"/>
      <c r="H367" s="258">
        <v>10</v>
      </c>
      <c r="I367" s="259"/>
      <c r="J367" s="255"/>
      <c r="K367" s="255"/>
      <c r="L367" s="260"/>
      <c r="M367" s="261"/>
      <c r="N367" s="262"/>
      <c r="O367" s="262"/>
      <c r="P367" s="262"/>
      <c r="Q367" s="262"/>
      <c r="R367" s="262"/>
      <c r="S367" s="262"/>
      <c r="T367" s="263"/>
      <c r="AT367" s="264" t="s">
        <v>135</v>
      </c>
      <c r="AU367" s="264" t="s">
        <v>84</v>
      </c>
      <c r="AV367" s="13" t="s">
        <v>84</v>
      </c>
      <c r="AW367" s="13" t="s">
        <v>32</v>
      </c>
      <c r="AX367" s="13" t="s">
        <v>76</v>
      </c>
      <c r="AY367" s="264" t="s">
        <v>126</v>
      </c>
    </row>
    <row r="368" s="14" customFormat="1">
      <c r="B368" s="265"/>
      <c r="C368" s="266"/>
      <c r="D368" s="245" t="s">
        <v>135</v>
      </c>
      <c r="E368" s="267" t="s">
        <v>1</v>
      </c>
      <c r="F368" s="268" t="s">
        <v>138</v>
      </c>
      <c r="G368" s="266"/>
      <c r="H368" s="269">
        <v>10</v>
      </c>
      <c r="I368" s="270"/>
      <c r="J368" s="266"/>
      <c r="K368" s="266"/>
      <c r="L368" s="271"/>
      <c r="M368" s="272"/>
      <c r="N368" s="273"/>
      <c r="O368" s="273"/>
      <c r="P368" s="273"/>
      <c r="Q368" s="273"/>
      <c r="R368" s="273"/>
      <c r="S368" s="273"/>
      <c r="T368" s="274"/>
      <c r="AT368" s="275" t="s">
        <v>135</v>
      </c>
      <c r="AU368" s="275" t="s">
        <v>84</v>
      </c>
      <c r="AV368" s="14" t="s">
        <v>133</v>
      </c>
      <c r="AW368" s="14" t="s">
        <v>32</v>
      </c>
      <c r="AX368" s="14" t="s">
        <v>82</v>
      </c>
      <c r="AY368" s="275" t="s">
        <v>126</v>
      </c>
    </row>
    <row r="369" s="1" customFormat="1" ht="24" customHeight="1">
      <c r="B369" s="37"/>
      <c r="C369" s="281" t="s">
        <v>562</v>
      </c>
      <c r="D369" s="281" t="s">
        <v>424</v>
      </c>
      <c r="E369" s="282" t="s">
        <v>563</v>
      </c>
      <c r="F369" s="283" t="s">
        <v>564</v>
      </c>
      <c r="G369" s="284" t="s">
        <v>199</v>
      </c>
      <c r="H369" s="285">
        <v>10</v>
      </c>
      <c r="I369" s="286"/>
      <c r="J369" s="287">
        <f>ROUND(I369*H369,2)</f>
        <v>0</v>
      </c>
      <c r="K369" s="283" t="s">
        <v>1</v>
      </c>
      <c r="L369" s="288"/>
      <c r="M369" s="289" t="s">
        <v>1</v>
      </c>
      <c r="N369" s="290" t="s">
        <v>41</v>
      </c>
      <c r="O369" s="85"/>
      <c r="P369" s="239">
        <f>O369*H369</f>
        <v>0</v>
      </c>
      <c r="Q369" s="239">
        <v>0</v>
      </c>
      <c r="R369" s="239">
        <f>Q369*H369</f>
        <v>0</v>
      </c>
      <c r="S369" s="239">
        <v>0</v>
      </c>
      <c r="T369" s="240">
        <f>S369*H369</f>
        <v>0</v>
      </c>
      <c r="AR369" s="241" t="s">
        <v>164</v>
      </c>
      <c r="AT369" s="241" t="s">
        <v>424</v>
      </c>
      <c r="AU369" s="241" t="s">
        <v>84</v>
      </c>
      <c r="AY369" s="16" t="s">
        <v>126</v>
      </c>
      <c r="BE369" s="242">
        <f>IF(N369="základní",J369,0)</f>
        <v>0</v>
      </c>
      <c r="BF369" s="242">
        <f>IF(N369="snížená",J369,0)</f>
        <v>0</v>
      </c>
      <c r="BG369" s="242">
        <f>IF(N369="zákl. přenesená",J369,0)</f>
        <v>0</v>
      </c>
      <c r="BH369" s="242">
        <f>IF(N369="sníž. přenesená",J369,0)</f>
        <v>0</v>
      </c>
      <c r="BI369" s="242">
        <f>IF(N369="nulová",J369,0)</f>
        <v>0</v>
      </c>
      <c r="BJ369" s="16" t="s">
        <v>82</v>
      </c>
      <c r="BK369" s="242">
        <f>ROUND(I369*H369,2)</f>
        <v>0</v>
      </c>
      <c r="BL369" s="16" t="s">
        <v>133</v>
      </c>
      <c r="BM369" s="241" t="s">
        <v>565</v>
      </c>
    </row>
    <row r="370" s="12" customFormat="1">
      <c r="B370" s="243"/>
      <c r="C370" s="244"/>
      <c r="D370" s="245" t="s">
        <v>135</v>
      </c>
      <c r="E370" s="246" t="s">
        <v>1</v>
      </c>
      <c r="F370" s="247" t="s">
        <v>376</v>
      </c>
      <c r="G370" s="244"/>
      <c r="H370" s="246" t="s">
        <v>1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AT370" s="253" t="s">
        <v>135</v>
      </c>
      <c r="AU370" s="253" t="s">
        <v>84</v>
      </c>
      <c r="AV370" s="12" t="s">
        <v>82</v>
      </c>
      <c r="AW370" s="12" t="s">
        <v>32</v>
      </c>
      <c r="AX370" s="12" t="s">
        <v>76</v>
      </c>
      <c r="AY370" s="253" t="s">
        <v>126</v>
      </c>
    </row>
    <row r="371" s="13" customFormat="1">
      <c r="B371" s="254"/>
      <c r="C371" s="255"/>
      <c r="D371" s="245" t="s">
        <v>135</v>
      </c>
      <c r="E371" s="256" t="s">
        <v>1</v>
      </c>
      <c r="F371" s="257" t="s">
        <v>173</v>
      </c>
      <c r="G371" s="255"/>
      <c r="H371" s="258">
        <v>10</v>
      </c>
      <c r="I371" s="259"/>
      <c r="J371" s="255"/>
      <c r="K371" s="255"/>
      <c r="L371" s="260"/>
      <c r="M371" s="261"/>
      <c r="N371" s="262"/>
      <c r="O371" s="262"/>
      <c r="P371" s="262"/>
      <c r="Q371" s="262"/>
      <c r="R371" s="262"/>
      <c r="S371" s="262"/>
      <c r="T371" s="263"/>
      <c r="AT371" s="264" t="s">
        <v>135</v>
      </c>
      <c r="AU371" s="264" t="s">
        <v>84</v>
      </c>
      <c r="AV371" s="13" t="s">
        <v>84</v>
      </c>
      <c r="AW371" s="13" t="s">
        <v>32</v>
      </c>
      <c r="AX371" s="13" t="s">
        <v>76</v>
      </c>
      <c r="AY371" s="264" t="s">
        <v>126</v>
      </c>
    </row>
    <row r="372" s="14" customFormat="1">
      <c r="B372" s="265"/>
      <c r="C372" s="266"/>
      <c r="D372" s="245" t="s">
        <v>135</v>
      </c>
      <c r="E372" s="267" t="s">
        <v>1</v>
      </c>
      <c r="F372" s="268" t="s">
        <v>138</v>
      </c>
      <c r="G372" s="266"/>
      <c r="H372" s="269">
        <v>10</v>
      </c>
      <c r="I372" s="270"/>
      <c r="J372" s="266"/>
      <c r="K372" s="266"/>
      <c r="L372" s="271"/>
      <c r="M372" s="272"/>
      <c r="N372" s="273"/>
      <c r="O372" s="273"/>
      <c r="P372" s="273"/>
      <c r="Q372" s="273"/>
      <c r="R372" s="273"/>
      <c r="S372" s="273"/>
      <c r="T372" s="274"/>
      <c r="AT372" s="275" t="s">
        <v>135</v>
      </c>
      <c r="AU372" s="275" t="s">
        <v>84</v>
      </c>
      <c r="AV372" s="14" t="s">
        <v>133</v>
      </c>
      <c r="AW372" s="14" t="s">
        <v>32</v>
      </c>
      <c r="AX372" s="14" t="s">
        <v>82</v>
      </c>
      <c r="AY372" s="275" t="s">
        <v>126</v>
      </c>
    </row>
    <row r="373" s="1" customFormat="1" ht="24" customHeight="1">
      <c r="B373" s="37"/>
      <c r="C373" s="230" t="s">
        <v>566</v>
      </c>
      <c r="D373" s="230" t="s">
        <v>128</v>
      </c>
      <c r="E373" s="231" t="s">
        <v>567</v>
      </c>
      <c r="F373" s="232" t="s">
        <v>568</v>
      </c>
      <c r="G373" s="233" t="s">
        <v>199</v>
      </c>
      <c r="H373" s="234">
        <v>30</v>
      </c>
      <c r="I373" s="235"/>
      <c r="J373" s="236">
        <f>ROUND(I373*H373,2)</f>
        <v>0</v>
      </c>
      <c r="K373" s="232" t="s">
        <v>132</v>
      </c>
      <c r="L373" s="42"/>
      <c r="M373" s="237" t="s">
        <v>1</v>
      </c>
      <c r="N373" s="238" t="s">
        <v>41</v>
      </c>
      <c r="O373" s="85"/>
      <c r="P373" s="239">
        <f>O373*H373</f>
        <v>0</v>
      </c>
      <c r="Q373" s="239">
        <v>0</v>
      </c>
      <c r="R373" s="239">
        <f>Q373*H373</f>
        <v>0</v>
      </c>
      <c r="S373" s="239">
        <v>0</v>
      </c>
      <c r="T373" s="240">
        <f>S373*H373</f>
        <v>0</v>
      </c>
      <c r="AR373" s="241" t="s">
        <v>133</v>
      </c>
      <c r="AT373" s="241" t="s">
        <v>128</v>
      </c>
      <c r="AU373" s="241" t="s">
        <v>84</v>
      </c>
      <c r="AY373" s="16" t="s">
        <v>126</v>
      </c>
      <c r="BE373" s="242">
        <f>IF(N373="základní",J373,0)</f>
        <v>0</v>
      </c>
      <c r="BF373" s="242">
        <f>IF(N373="snížená",J373,0)</f>
        <v>0</v>
      </c>
      <c r="BG373" s="242">
        <f>IF(N373="zákl. přenesená",J373,0)</f>
        <v>0</v>
      </c>
      <c r="BH373" s="242">
        <f>IF(N373="sníž. přenesená",J373,0)</f>
        <v>0</v>
      </c>
      <c r="BI373" s="242">
        <f>IF(N373="nulová",J373,0)</f>
        <v>0</v>
      </c>
      <c r="BJ373" s="16" t="s">
        <v>82</v>
      </c>
      <c r="BK373" s="242">
        <f>ROUND(I373*H373,2)</f>
        <v>0</v>
      </c>
      <c r="BL373" s="16" t="s">
        <v>133</v>
      </c>
      <c r="BM373" s="241" t="s">
        <v>569</v>
      </c>
    </row>
    <row r="374" s="12" customFormat="1">
      <c r="B374" s="243"/>
      <c r="C374" s="244"/>
      <c r="D374" s="245" t="s">
        <v>135</v>
      </c>
      <c r="E374" s="246" t="s">
        <v>1</v>
      </c>
      <c r="F374" s="247" t="s">
        <v>570</v>
      </c>
      <c r="G374" s="244"/>
      <c r="H374" s="246" t="s">
        <v>1</v>
      </c>
      <c r="I374" s="248"/>
      <c r="J374" s="244"/>
      <c r="K374" s="244"/>
      <c r="L374" s="249"/>
      <c r="M374" s="250"/>
      <c r="N374" s="251"/>
      <c r="O374" s="251"/>
      <c r="P374" s="251"/>
      <c r="Q374" s="251"/>
      <c r="R374" s="251"/>
      <c r="S374" s="251"/>
      <c r="T374" s="252"/>
      <c r="AT374" s="253" t="s">
        <v>135</v>
      </c>
      <c r="AU374" s="253" t="s">
        <v>84</v>
      </c>
      <c r="AV374" s="12" t="s">
        <v>82</v>
      </c>
      <c r="AW374" s="12" t="s">
        <v>32</v>
      </c>
      <c r="AX374" s="12" t="s">
        <v>76</v>
      </c>
      <c r="AY374" s="253" t="s">
        <v>126</v>
      </c>
    </row>
    <row r="375" s="13" customFormat="1">
      <c r="B375" s="254"/>
      <c r="C375" s="255"/>
      <c r="D375" s="245" t="s">
        <v>135</v>
      </c>
      <c r="E375" s="256" t="s">
        <v>1</v>
      </c>
      <c r="F375" s="257" t="s">
        <v>571</v>
      </c>
      <c r="G375" s="255"/>
      <c r="H375" s="258">
        <v>30</v>
      </c>
      <c r="I375" s="259"/>
      <c r="J375" s="255"/>
      <c r="K375" s="255"/>
      <c r="L375" s="260"/>
      <c r="M375" s="261"/>
      <c r="N375" s="262"/>
      <c r="O375" s="262"/>
      <c r="P375" s="262"/>
      <c r="Q375" s="262"/>
      <c r="R375" s="262"/>
      <c r="S375" s="262"/>
      <c r="T375" s="263"/>
      <c r="AT375" s="264" t="s">
        <v>135</v>
      </c>
      <c r="AU375" s="264" t="s">
        <v>84</v>
      </c>
      <c r="AV375" s="13" t="s">
        <v>84</v>
      </c>
      <c r="AW375" s="13" t="s">
        <v>32</v>
      </c>
      <c r="AX375" s="13" t="s">
        <v>76</v>
      </c>
      <c r="AY375" s="264" t="s">
        <v>126</v>
      </c>
    </row>
    <row r="376" s="14" customFormat="1">
      <c r="B376" s="265"/>
      <c r="C376" s="266"/>
      <c r="D376" s="245" t="s">
        <v>135</v>
      </c>
      <c r="E376" s="267" t="s">
        <v>1</v>
      </c>
      <c r="F376" s="268" t="s">
        <v>138</v>
      </c>
      <c r="G376" s="266"/>
      <c r="H376" s="269">
        <v>30</v>
      </c>
      <c r="I376" s="270"/>
      <c r="J376" s="266"/>
      <c r="K376" s="266"/>
      <c r="L376" s="271"/>
      <c r="M376" s="272"/>
      <c r="N376" s="273"/>
      <c r="O376" s="273"/>
      <c r="P376" s="273"/>
      <c r="Q376" s="273"/>
      <c r="R376" s="273"/>
      <c r="S376" s="273"/>
      <c r="T376" s="274"/>
      <c r="AT376" s="275" t="s">
        <v>135</v>
      </c>
      <c r="AU376" s="275" t="s">
        <v>84</v>
      </c>
      <c r="AV376" s="14" t="s">
        <v>133</v>
      </c>
      <c r="AW376" s="14" t="s">
        <v>32</v>
      </c>
      <c r="AX376" s="14" t="s">
        <v>82</v>
      </c>
      <c r="AY376" s="275" t="s">
        <v>126</v>
      </c>
    </row>
    <row r="377" s="1" customFormat="1" ht="24" customHeight="1">
      <c r="B377" s="37"/>
      <c r="C377" s="281" t="s">
        <v>572</v>
      </c>
      <c r="D377" s="281" t="s">
        <v>424</v>
      </c>
      <c r="E377" s="282" t="s">
        <v>573</v>
      </c>
      <c r="F377" s="283" t="s">
        <v>574</v>
      </c>
      <c r="G377" s="284" t="s">
        <v>199</v>
      </c>
      <c r="H377" s="285">
        <v>30</v>
      </c>
      <c r="I377" s="286"/>
      <c r="J377" s="287">
        <f>ROUND(I377*H377,2)</f>
        <v>0</v>
      </c>
      <c r="K377" s="283" t="s">
        <v>1</v>
      </c>
      <c r="L377" s="288"/>
      <c r="M377" s="289" t="s">
        <v>1</v>
      </c>
      <c r="N377" s="290" t="s">
        <v>41</v>
      </c>
      <c r="O377" s="85"/>
      <c r="P377" s="239">
        <f>O377*H377</f>
        <v>0</v>
      </c>
      <c r="Q377" s="239">
        <v>0</v>
      </c>
      <c r="R377" s="239">
        <f>Q377*H377</f>
        <v>0</v>
      </c>
      <c r="S377" s="239">
        <v>0</v>
      </c>
      <c r="T377" s="240">
        <f>S377*H377</f>
        <v>0</v>
      </c>
      <c r="AR377" s="241" t="s">
        <v>164</v>
      </c>
      <c r="AT377" s="241" t="s">
        <v>424</v>
      </c>
      <c r="AU377" s="241" t="s">
        <v>84</v>
      </c>
      <c r="AY377" s="16" t="s">
        <v>126</v>
      </c>
      <c r="BE377" s="242">
        <f>IF(N377="základní",J377,0)</f>
        <v>0</v>
      </c>
      <c r="BF377" s="242">
        <f>IF(N377="snížená",J377,0)</f>
        <v>0</v>
      </c>
      <c r="BG377" s="242">
        <f>IF(N377="zákl. přenesená",J377,0)</f>
        <v>0</v>
      </c>
      <c r="BH377" s="242">
        <f>IF(N377="sníž. přenesená",J377,0)</f>
        <v>0</v>
      </c>
      <c r="BI377" s="242">
        <f>IF(N377="nulová",J377,0)</f>
        <v>0</v>
      </c>
      <c r="BJ377" s="16" t="s">
        <v>82</v>
      </c>
      <c r="BK377" s="242">
        <f>ROUND(I377*H377,2)</f>
        <v>0</v>
      </c>
      <c r="BL377" s="16" t="s">
        <v>133</v>
      </c>
      <c r="BM377" s="241" t="s">
        <v>575</v>
      </c>
    </row>
    <row r="378" s="12" customFormat="1">
      <c r="B378" s="243"/>
      <c r="C378" s="244"/>
      <c r="D378" s="245" t="s">
        <v>135</v>
      </c>
      <c r="E378" s="246" t="s">
        <v>1</v>
      </c>
      <c r="F378" s="247" t="s">
        <v>576</v>
      </c>
      <c r="G378" s="244"/>
      <c r="H378" s="246" t="s">
        <v>1</v>
      </c>
      <c r="I378" s="248"/>
      <c r="J378" s="244"/>
      <c r="K378" s="244"/>
      <c r="L378" s="249"/>
      <c r="M378" s="250"/>
      <c r="N378" s="251"/>
      <c r="O378" s="251"/>
      <c r="P378" s="251"/>
      <c r="Q378" s="251"/>
      <c r="R378" s="251"/>
      <c r="S378" s="251"/>
      <c r="T378" s="252"/>
      <c r="AT378" s="253" t="s">
        <v>135</v>
      </c>
      <c r="AU378" s="253" t="s">
        <v>84</v>
      </c>
      <c r="AV378" s="12" t="s">
        <v>82</v>
      </c>
      <c r="AW378" s="12" t="s">
        <v>32</v>
      </c>
      <c r="AX378" s="12" t="s">
        <v>76</v>
      </c>
      <c r="AY378" s="253" t="s">
        <v>126</v>
      </c>
    </row>
    <row r="379" s="13" customFormat="1">
      <c r="B379" s="254"/>
      <c r="C379" s="255"/>
      <c r="D379" s="245" t="s">
        <v>135</v>
      </c>
      <c r="E379" s="256" t="s">
        <v>1</v>
      </c>
      <c r="F379" s="257" t="s">
        <v>571</v>
      </c>
      <c r="G379" s="255"/>
      <c r="H379" s="258">
        <v>30</v>
      </c>
      <c r="I379" s="259"/>
      <c r="J379" s="255"/>
      <c r="K379" s="255"/>
      <c r="L379" s="260"/>
      <c r="M379" s="261"/>
      <c r="N379" s="262"/>
      <c r="O379" s="262"/>
      <c r="P379" s="262"/>
      <c r="Q379" s="262"/>
      <c r="R379" s="262"/>
      <c r="S379" s="262"/>
      <c r="T379" s="263"/>
      <c r="AT379" s="264" t="s">
        <v>135</v>
      </c>
      <c r="AU379" s="264" t="s">
        <v>84</v>
      </c>
      <c r="AV379" s="13" t="s">
        <v>84</v>
      </c>
      <c r="AW379" s="13" t="s">
        <v>32</v>
      </c>
      <c r="AX379" s="13" t="s">
        <v>76</v>
      </c>
      <c r="AY379" s="264" t="s">
        <v>126</v>
      </c>
    </row>
    <row r="380" s="14" customFormat="1">
      <c r="B380" s="265"/>
      <c r="C380" s="266"/>
      <c r="D380" s="245" t="s">
        <v>135</v>
      </c>
      <c r="E380" s="267" t="s">
        <v>1</v>
      </c>
      <c r="F380" s="268" t="s">
        <v>138</v>
      </c>
      <c r="G380" s="266"/>
      <c r="H380" s="269">
        <v>30</v>
      </c>
      <c r="I380" s="270"/>
      <c r="J380" s="266"/>
      <c r="K380" s="266"/>
      <c r="L380" s="271"/>
      <c r="M380" s="272"/>
      <c r="N380" s="273"/>
      <c r="O380" s="273"/>
      <c r="P380" s="273"/>
      <c r="Q380" s="273"/>
      <c r="R380" s="273"/>
      <c r="S380" s="273"/>
      <c r="T380" s="274"/>
      <c r="AT380" s="275" t="s">
        <v>135</v>
      </c>
      <c r="AU380" s="275" t="s">
        <v>84</v>
      </c>
      <c r="AV380" s="14" t="s">
        <v>133</v>
      </c>
      <c r="AW380" s="14" t="s">
        <v>32</v>
      </c>
      <c r="AX380" s="14" t="s">
        <v>82</v>
      </c>
      <c r="AY380" s="275" t="s">
        <v>126</v>
      </c>
    </row>
    <row r="381" s="1" customFormat="1" ht="24" customHeight="1">
      <c r="B381" s="37"/>
      <c r="C381" s="230" t="s">
        <v>577</v>
      </c>
      <c r="D381" s="230" t="s">
        <v>128</v>
      </c>
      <c r="E381" s="231" t="s">
        <v>578</v>
      </c>
      <c r="F381" s="232" t="s">
        <v>579</v>
      </c>
      <c r="G381" s="233" t="s">
        <v>199</v>
      </c>
      <c r="H381" s="234">
        <v>30</v>
      </c>
      <c r="I381" s="235"/>
      <c r="J381" s="236">
        <f>ROUND(I381*H381,2)</f>
        <v>0</v>
      </c>
      <c r="K381" s="232" t="s">
        <v>132</v>
      </c>
      <c r="L381" s="42"/>
      <c r="M381" s="237" t="s">
        <v>1</v>
      </c>
      <c r="N381" s="238" t="s">
        <v>41</v>
      </c>
      <c r="O381" s="85"/>
      <c r="P381" s="239">
        <f>O381*H381</f>
        <v>0</v>
      </c>
      <c r="Q381" s="239">
        <v>0</v>
      </c>
      <c r="R381" s="239">
        <f>Q381*H381</f>
        <v>0</v>
      </c>
      <c r="S381" s="239">
        <v>0</v>
      </c>
      <c r="T381" s="240">
        <f>S381*H381</f>
        <v>0</v>
      </c>
      <c r="AR381" s="241" t="s">
        <v>133</v>
      </c>
      <c r="AT381" s="241" t="s">
        <v>128</v>
      </c>
      <c r="AU381" s="241" t="s">
        <v>84</v>
      </c>
      <c r="AY381" s="16" t="s">
        <v>126</v>
      </c>
      <c r="BE381" s="242">
        <f>IF(N381="základní",J381,0)</f>
        <v>0</v>
      </c>
      <c r="BF381" s="242">
        <f>IF(N381="snížená",J381,0)</f>
        <v>0</v>
      </c>
      <c r="BG381" s="242">
        <f>IF(N381="zákl. přenesená",J381,0)</f>
        <v>0</v>
      </c>
      <c r="BH381" s="242">
        <f>IF(N381="sníž. přenesená",J381,0)</f>
        <v>0</v>
      </c>
      <c r="BI381" s="242">
        <f>IF(N381="nulová",J381,0)</f>
        <v>0</v>
      </c>
      <c r="BJ381" s="16" t="s">
        <v>82</v>
      </c>
      <c r="BK381" s="242">
        <f>ROUND(I381*H381,2)</f>
        <v>0</v>
      </c>
      <c r="BL381" s="16" t="s">
        <v>133</v>
      </c>
      <c r="BM381" s="241" t="s">
        <v>580</v>
      </c>
    </row>
    <row r="382" s="12" customFormat="1">
      <c r="B382" s="243"/>
      <c r="C382" s="244"/>
      <c r="D382" s="245" t="s">
        <v>135</v>
      </c>
      <c r="E382" s="246" t="s">
        <v>1</v>
      </c>
      <c r="F382" s="247" t="s">
        <v>581</v>
      </c>
      <c r="G382" s="244"/>
      <c r="H382" s="246" t="s">
        <v>1</v>
      </c>
      <c r="I382" s="248"/>
      <c r="J382" s="244"/>
      <c r="K382" s="244"/>
      <c r="L382" s="249"/>
      <c r="M382" s="250"/>
      <c r="N382" s="251"/>
      <c r="O382" s="251"/>
      <c r="P382" s="251"/>
      <c r="Q382" s="251"/>
      <c r="R382" s="251"/>
      <c r="S382" s="251"/>
      <c r="T382" s="252"/>
      <c r="AT382" s="253" t="s">
        <v>135</v>
      </c>
      <c r="AU382" s="253" t="s">
        <v>84</v>
      </c>
      <c r="AV382" s="12" t="s">
        <v>82</v>
      </c>
      <c r="AW382" s="12" t="s">
        <v>32</v>
      </c>
      <c r="AX382" s="12" t="s">
        <v>76</v>
      </c>
      <c r="AY382" s="253" t="s">
        <v>126</v>
      </c>
    </row>
    <row r="383" s="13" customFormat="1">
      <c r="B383" s="254"/>
      <c r="C383" s="255"/>
      <c r="D383" s="245" t="s">
        <v>135</v>
      </c>
      <c r="E383" s="256" t="s">
        <v>1</v>
      </c>
      <c r="F383" s="257" t="s">
        <v>571</v>
      </c>
      <c r="G383" s="255"/>
      <c r="H383" s="258">
        <v>30</v>
      </c>
      <c r="I383" s="259"/>
      <c r="J383" s="255"/>
      <c r="K383" s="255"/>
      <c r="L383" s="260"/>
      <c r="M383" s="261"/>
      <c r="N383" s="262"/>
      <c r="O383" s="262"/>
      <c r="P383" s="262"/>
      <c r="Q383" s="262"/>
      <c r="R383" s="262"/>
      <c r="S383" s="262"/>
      <c r="T383" s="263"/>
      <c r="AT383" s="264" t="s">
        <v>135</v>
      </c>
      <c r="AU383" s="264" t="s">
        <v>84</v>
      </c>
      <c r="AV383" s="13" t="s">
        <v>84</v>
      </c>
      <c r="AW383" s="13" t="s">
        <v>32</v>
      </c>
      <c r="AX383" s="13" t="s">
        <v>76</v>
      </c>
      <c r="AY383" s="264" t="s">
        <v>126</v>
      </c>
    </row>
    <row r="384" s="14" customFormat="1">
      <c r="B384" s="265"/>
      <c r="C384" s="266"/>
      <c r="D384" s="245" t="s">
        <v>135</v>
      </c>
      <c r="E384" s="267" t="s">
        <v>1</v>
      </c>
      <c r="F384" s="268" t="s">
        <v>138</v>
      </c>
      <c r="G384" s="266"/>
      <c r="H384" s="269">
        <v>30</v>
      </c>
      <c r="I384" s="270"/>
      <c r="J384" s="266"/>
      <c r="K384" s="266"/>
      <c r="L384" s="271"/>
      <c r="M384" s="272"/>
      <c r="N384" s="273"/>
      <c r="O384" s="273"/>
      <c r="P384" s="273"/>
      <c r="Q384" s="273"/>
      <c r="R384" s="273"/>
      <c r="S384" s="273"/>
      <c r="T384" s="274"/>
      <c r="AT384" s="275" t="s">
        <v>135</v>
      </c>
      <c r="AU384" s="275" t="s">
        <v>84</v>
      </c>
      <c r="AV384" s="14" t="s">
        <v>133</v>
      </c>
      <c r="AW384" s="14" t="s">
        <v>32</v>
      </c>
      <c r="AX384" s="14" t="s">
        <v>82</v>
      </c>
      <c r="AY384" s="275" t="s">
        <v>126</v>
      </c>
    </row>
    <row r="385" s="11" customFormat="1" ht="22.8" customHeight="1">
      <c r="B385" s="214"/>
      <c r="C385" s="215"/>
      <c r="D385" s="216" t="s">
        <v>75</v>
      </c>
      <c r="E385" s="228" t="s">
        <v>155</v>
      </c>
      <c r="F385" s="228" t="s">
        <v>582</v>
      </c>
      <c r="G385" s="215"/>
      <c r="H385" s="215"/>
      <c r="I385" s="218"/>
      <c r="J385" s="229">
        <f>BK385</f>
        <v>0</v>
      </c>
      <c r="K385" s="215"/>
      <c r="L385" s="220"/>
      <c r="M385" s="221"/>
      <c r="N385" s="222"/>
      <c r="O385" s="222"/>
      <c r="P385" s="223">
        <f>SUM(P386:P585)</f>
        <v>0</v>
      </c>
      <c r="Q385" s="222"/>
      <c r="R385" s="223">
        <f>SUM(R386:R585)</f>
        <v>226.66496999999998</v>
      </c>
      <c r="S385" s="222"/>
      <c r="T385" s="224">
        <f>SUM(T386:T585)</f>
        <v>0</v>
      </c>
      <c r="AR385" s="225" t="s">
        <v>82</v>
      </c>
      <c r="AT385" s="226" t="s">
        <v>75</v>
      </c>
      <c r="AU385" s="226" t="s">
        <v>82</v>
      </c>
      <c r="AY385" s="225" t="s">
        <v>126</v>
      </c>
      <c r="BK385" s="227">
        <f>SUM(BK386:BK585)</f>
        <v>0</v>
      </c>
    </row>
    <row r="386" s="1" customFormat="1" ht="16.5" customHeight="1">
      <c r="B386" s="37"/>
      <c r="C386" s="230" t="s">
        <v>583</v>
      </c>
      <c r="D386" s="230" t="s">
        <v>128</v>
      </c>
      <c r="E386" s="231" t="s">
        <v>584</v>
      </c>
      <c r="F386" s="232" t="s">
        <v>585</v>
      </c>
      <c r="G386" s="233" t="s">
        <v>131</v>
      </c>
      <c r="H386" s="234">
        <v>476</v>
      </c>
      <c r="I386" s="235"/>
      <c r="J386" s="236">
        <f>ROUND(I386*H386,2)</f>
        <v>0</v>
      </c>
      <c r="K386" s="232" t="s">
        <v>132</v>
      </c>
      <c r="L386" s="42"/>
      <c r="M386" s="237" t="s">
        <v>1</v>
      </c>
      <c r="N386" s="238" t="s">
        <v>41</v>
      </c>
      <c r="O386" s="85"/>
      <c r="P386" s="239">
        <f>O386*H386</f>
        <v>0</v>
      </c>
      <c r="Q386" s="239">
        <v>0</v>
      </c>
      <c r="R386" s="239">
        <f>Q386*H386</f>
        <v>0</v>
      </c>
      <c r="S386" s="239">
        <v>0</v>
      </c>
      <c r="T386" s="240">
        <f>S386*H386</f>
        <v>0</v>
      </c>
      <c r="AR386" s="241" t="s">
        <v>133</v>
      </c>
      <c r="AT386" s="241" t="s">
        <v>128</v>
      </c>
      <c r="AU386" s="241" t="s">
        <v>84</v>
      </c>
      <c r="AY386" s="16" t="s">
        <v>126</v>
      </c>
      <c r="BE386" s="242">
        <f>IF(N386="základní",J386,0)</f>
        <v>0</v>
      </c>
      <c r="BF386" s="242">
        <f>IF(N386="snížená",J386,0)</f>
        <v>0</v>
      </c>
      <c r="BG386" s="242">
        <f>IF(N386="zákl. přenesená",J386,0)</f>
        <v>0</v>
      </c>
      <c r="BH386" s="242">
        <f>IF(N386="sníž. přenesená",J386,0)</f>
        <v>0</v>
      </c>
      <c r="BI386" s="242">
        <f>IF(N386="nulová",J386,0)</f>
        <v>0</v>
      </c>
      <c r="BJ386" s="16" t="s">
        <v>82</v>
      </c>
      <c r="BK386" s="242">
        <f>ROUND(I386*H386,2)</f>
        <v>0</v>
      </c>
      <c r="BL386" s="16" t="s">
        <v>133</v>
      </c>
      <c r="BM386" s="241" t="s">
        <v>586</v>
      </c>
    </row>
    <row r="387" s="12" customFormat="1">
      <c r="B387" s="243"/>
      <c r="C387" s="244"/>
      <c r="D387" s="245" t="s">
        <v>135</v>
      </c>
      <c r="E387" s="246" t="s">
        <v>1</v>
      </c>
      <c r="F387" s="247" t="s">
        <v>587</v>
      </c>
      <c r="G387" s="244"/>
      <c r="H387" s="246" t="s">
        <v>1</v>
      </c>
      <c r="I387" s="248"/>
      <c r="J387" s="244"/>
      <c r="K387" s="244"/>
      <c r="L387" s="249"/>
      <c r="M387" s="250"/>
      <c r="N387" s="251"/>
      <c r="O387" s="251"/>
      <c r="P387" s="251"/>
      <c r="Q387" s="251"/>
      <c r="R387" s="251"/>
      <c r="S387" s="251"/>
      <c r="T387" s="252"/>
      <c r="AT387" s="253" t="s">
        <v>135</v>
      </c>
      <c r="AU387" s="253" t="s">
        <v>84</v>
      </c>
      <c r="AV387" s="12" t="s">
        <v>82</v>
      </c>
      <c r="AW387" s="12" t="s">
        <v>32</v>
      </c>
      <c r="AX387" s="12" t="s">
        <v>76</v>
      </c>
      <c r="AY387" s="253" t="s">
        <v>126</v>
      </c>
    </row>
    <row r="388" s="13" customFormat="1">
      <c r="B388" s="254"/>
      <c r="C388" s="255"/>
      <c r="D388" s="245" t="s">
        <v>135</v>
      </c>
      <c r="E388" s="256" t="s">
        <v>1</v>
      </c>
      <c r="F388" s="257" t="s">
        <v>588</v>
      </c>
      <c r="G388" s="255"/>
      <c r="H388" s="258">
        <v>476</v>
      </c>
      <c r="I388" s="259"/>
      <c r="J388" s="255"/>
      <c r="K388" s="255"/>
      <c r="L388" s="260"/>
      <c r="M388" s="261"/>
      <c r="N388" s="262"/>
      <c r="O388" s="262"/>
      <c r="P388" s="262"/>
      <c r="Q388" s="262"/>
      <c r="R388" s="262"/>
      <c r="S388" s="262"/>
      <c r="T388" s="263"/>
      <c r="AT388" s="264" t="s">
        <v>135</v>
      </c>
      <c r="AU388" s="264" t="s">
        <v>84</v>
      </c>
      <c r="AV388" s="13" t="s">
        <v>84</v>
      </c>
      <c r="AW388" s="13" t="s">
        <v>32</v>
      </c>
      <c r="AX388" s="13" t="s">
        <v>76</v>
      </c>
      <c r="AY388" s="264" t="s">
        <v>126</v>
      </c>
    </row>
    <row r="389" s="14" customFormat="1">
      <c r="B389" s="265"/>
      <c r="C389" s="266"/>
      <c r="D389" s="245" t="s">
        <v>135</v>
      </c>
      <c r="E389" s="267" t="s">
        <v>1</v>
      </c>
      <c r="F389" s="268" t="s">
        <v>138</v>
      </c>
      <c r="G389" s="266"/>
      <c r="H389" s="269">
        <v>476</v>
      </c>
      <c r="I389" s="270"/>
      <c r="J389" s="266"/>
      <c r="K389" s="266"/>
      <c r="L389" s="271"/>
      <c r="M389" s="272"/>
      <c r="N389" s="273"/>
      <c r="O389" s="273"/>
      <c r="P389" s="273"/>
      <c r="Q389" s="273"/>
      <c r="R389" s="273"/>
      <c r="S389" s="273"/>
      <c r="T389" s="274"/>
      <c r="AT389" s="275" t="s">
        <v>135</v>
      </c>
      <c r="AU389" s="275" t="s">
        <v>84</v>
      </c>
      <c r="AV389" s="14" t="s">
        <v>133</v>
      </c>
      <c r="AW389" s="14" t="s">
        <v>32</v>
      </c>
      <c r="AX389" s="14" t="s">
        <v>82</v>
      </c>
      <c r="AY389" s="275" t="s">
        <v>126</v>
      </c>
    </row>
    <row r="390" s="1" customFormat="1" ht="16.5" customHeight="1">
      <c r="B390" s="37"/>
      <c r="C390" s="230" t="s">
        <v>589</v>
      </c>
      <c r="D390" s="230" t="s">
        <v>128</v>
      </c>
      <c r="E390" s="231" t="s">
        <v>584</v>
      </c>
      <c r="F390" s="232" t="s">
        <v>585</v>
      </c>
      <c r="G390" s="233" t="s">
        <v>131</v>
      </c>
      <c r="H390" s="234">
        <v>6</v>
      </c>
      <c r="I390" s="235"/>
      <c r="J390" s="236">
        <f>ROUND(I390*H390,2)</f>
        <v>0</v>
      </c>
      <c r="K390" s="232" t="s">
        <v>132</v>
      </c>
      <c r="L390" s="42"/>
      <c r="M390" s="237" t="s">
        <v>1</v>
      </c>
      <c r="N390" s="238" t="s">
        <v>41</v>
      </c>
      <c r="O390" s="85"/>
      <c r="P390" s="239">
        <f>O390*H390</f>
        <v>0</v>
      </c>
      <c r="Q390" s="239">
        <v>0</v>
      </c>
      <c r="R390" s="239">
        <f>Q390*H390</f>
        <v>0</v>
      </c>
      <c r="S390" s="239">
        <v>0</v>
      </c>
      <c r="T390" s="240">
        <f>S390*H390</f>
        <v>0</v>
      </c>
      <c r="AR390" s="241" t="s">
        <v>133</v>
      </c>
      <c r="AT390" s="241" t="s">
        <v>128</v>
      </c>
      <c r="AU390" s="241" t="s">
        <v>84</v>
      </c>
      <c r="AY390" s="16" t="s">
        <v>126</v>
      </c>
      <c r="BE390" s="242">
        <f>IF(N390="základní",J390,0)</f>
        <v>0</v>
      </c>
      <c r="BF390" s="242">
        <f>IF(N390="snížená",J390,0)</f>
        <v>0</v>
      </c>
      <c r="BG390" s="242">
        <f>IF(N390="zákl. přenesená",J390,0)</f>
        <v>0</v>
      </c>
      <c r="BH390" s="242">
        <f>IF(N390="sníž. přenesená",J390,0)</f>
        <v>0</v>
      </c>
      <c r="BI390" s="242">
        <f>IF(N390="nulová",J390,0)</f>
        <v>0</v>
      </c>
      <c r="BJ390" s="16" t="s">
        <v>82</v>
      </c>
      <c r="BK390" s="242">
        <f>ROUND(I390*H390,2)</f>
        <v>0</v>
      </c>
      <c r="BL390" s="16" t="s">
        <v>133</v>
      </c>
      <c r="BM390" s="241" t="s">
        <v>590</v>
      </c>
    </row>
    <row r="391" s="12" customFormat="1">
      <c r="B391" s="243"/>
      <c r="C391" s="244"/>
      <c r="D391" s="245" t="s">
        <v>135</v>
      </c>
      <c r="E391" s="246" t="s">
        <v>1</v>
      </c>
      <c r="F391" s="247" t="s">
        <v>591</v>
      </c>
      <c r="G391" s="244"/>
      <c r="H391" s="246" t="s">
        <v>1</v>
      </c>
      <c r="I391" s="248"/>
      <c r="J391" s="244"/>
      <c r="K391" s="244"/>
      <c r="L391" s="249"/>
      <c r="M391" s="250"/>
      <c r="N391" s="251"/>
      <c r="O391" s="251"/>
      <c r="P391" s="251"/>
      <c r="Q391" s="251"/>
      <c r="R391" s="251"/>
      <c r="S391" s="251"/>
      <c r="T391" s="252"/>
      <c r="AT391" s="253" t="s">
        <v>135</v>
      </c>
      <c r="AU391" s="253" t="s">
        <v>84</v>
      </c>
      <c r="AV391" s="12" t="s">
        <v>82</v>
      </c>
      <c r="AW391" s="12" t="s">
        <v>32</v>
      </c>
      <c r="AX391" s="12" t="s">
        <v>76</v>
      </c>
      <c r="AY391" s="253" t="s">
        <v>126</v>
      </c>
    </row>
    <row r="392" s="13" customFormat="1">
      <c r="B392" s="254"/>
      <c r="C392" s="255"/>
      <c r="D392" s="245" t="s">
        <v>135</v>
      </c>
      <c r="E392" s="256" t="s">
        <v>1</v>
      </c>
      <c r="F392" s="257" t="s">
        <v>143</v>
      </c>
      <c r="G392" s="255"/>
      <c r="H392" s="258">
        <v>6</v>
      </c>
      <c r="I392" s="259"/>
      <c r="J392" s="255"/>
      <c r="K392" s="255"/>
      <c r="L392" s="260"/>
      <c r="M392" s="261"/>
      <c r="N392" s="262"/>
      <c r="O392" s="262"/>
      <c r="P392" s="262"/>
      <c r="Q392" s="262"/>
      <c r="R392" s="262"/>
      <c r="S392" s="262"/>
      <c r="T392" s="263"/>
      <c r="AT392" s="264" t="s">
        <v>135</v>
      </c>
      <c r="AU392" s="264" t="s">
        <v>84</v>
      </c>
      <c r="AV392" s="13" t="s">
        <v>84</v>
      </c>
      <c r="AW392" s="13" t="s">
        <v>32</v>
      </c>
      <c r="AX392" s="13" t="s">
        <v>76</v>
      </c>
      <c r="AY392" s="264" t="s">
        <v>126</v>
      </c>
    </row>
    <row r="393" s="14" customFormat="1">
      <c r="B393" s="265"/>
      <c r="C393" s="266"/>
      <c r="D393" s="245" t="s">
        <v>135</v>
      </c>
      <c r="E393" s="267" t="s">
        <v>1</v>
      </c>
      <c r="F393" s="268" t="s">
        <v>138</v>
      </c>
      <c r="G393" s="266"/>
      <c r="H393" s="269">
        <v>6</v>
      </c>
      <c r="I393" s="270"/>
      <c r="J393" s="266"/>
      <c r="K393" s="266"/>
      <c r="L393" s="271"/>
      <c r="M393" s="272"/>
      <c r="N393" s="273"/>
      <c r="O393" s="273"/>
      <c r="P393" s="273"/>
      <c r="Q393" s="273"/>
      <c r="R393" s="273"/>
      <c r="S393" s="273"/>
      <c r="T393" s="274"/>
      <c r="AT393" s="275" t="s">
        <v>135</v>
      </c>
      <c r="AU393" s="275" t="s">
        <v>84</v>
      </c>
      <c r="AV393" s="14" t="s">
        <v>133</v>
      </c>
      <c r="AW393" s="14" t="s">
        <v>32</v>
      </c>
      <c r="AX393" s="14" t="s">
        <v>82</v>
      </c>
      <c r="AY393" s="275" t="s">
        <v>126</v>
      </c>
    </row>
    <row r="394" s="1" customFormat="1" ht="16.5" customHeight="1">
      <c r="B394" s="37"/>
      <c r="C394" s="230" t="s">
        <v>592</v>
      </c>
      <c r="D394" s="230" t="s">
        <v>128</v>
      </c>
      <c r="E394" s="231" t="s">
        <v>584</v>
      </c>
      <c r="F394" s="232" t="s">
        <v>585</v>
      </c>
      <c r="G394" s="233" t="s">
        <v>131</v>
      </c>
      <c r="H394" s="234">
        <v>269</v>
      </c>
      <c r="I394" s="235"/>
      <c r="J394" s="236">
        <f>ROUND(I394*H394,2)</f>
        <v>0</v>
      </c>
      <c r="K394" s="232" t="s">
        <v>132</v>
      </c>
      <c r="L394" s="42"/>
      <c r="M394" s="237" t="s">
        <v>1</v>
      </c>
      <c r="N394" s="238" t="s">
        <v>41</v>
      </c>
      <c r="O394" s="85"/>
      <c r="P394" s="239">
        <f>O394*H394</f>
        <v>0</v>
      </c>
      <c r="Q394" s="239">
        <v>0</v>
      </c>
      <c r="R394" s="239">
        <f>Q394*H394</f>
        <v>0</v>
      </c>
      <c r="S394" s="239">
        <v>0</v>
      </c>
      <c r="T394" s="240">
        <f>S394*H394</f>
        <v>0</v>
      </c>
      <c r="AR394" s="241" t="s">
        <v>133</v>
      </c>
      <c r="AT394" s="241" t="s">
        <v>128</v>
      </c>
      <c r="AU394" s="241" t="s">
        <v>84</v>
      </c>
      <c r="AY394" s="16" t="s">
        <v>126</v>
      </c>
      <c r="BE394" s="242">
        <f>IF(N394="základní",J394,0)</f>
        <v>0</v>
      </c>
      <c r="BF394" s="242">
        <f>IF(N394="snížená",J394,0)</f>
        <v>0</v>
      </c>
      <c r="BG394" s="242">
        <f>IF(N394="zákl. přenesená",J394,0)</f>
        <v>0</v>
      </c>
      <c r="BH394" s="242">
        <f>IF(N394="sníž. přenesená",J394,0)</f>
        <v>0</v>
      </c>
      <c r="BI394" s="242">
        <f>IF(N394="nulová",J394,0)</f>
        <v>0</v>
      </c>
      <c r="BJ394" s="16" t="s">
        <v>82</v>
      </c>
      <c r="BK394" s="242">
        <f>ROUND(I394*H394,2)</f>
        <v>0</v>
      </c>
      <c r="BL394" s="16" t="s">
        <v>133</v>
      </c>
      <c r="BM394" s="241" t="s">
        <v>593</v>
      </c>
    </row>
    <row r="395" s="12" customFormat="1">
      <c r="B395" s="243"/>
      <c r="C395" s="244"/>
      <c r="D395" s="245" t="s">
        <v>135</v>
      </c>
      <c r="E395" s="246" t="s">
        <v>1</v>
      </c>
      <c r="F395" s="247" t="s">
        <v>594</v>
      </c>
      <c r="G395" s="244"/>
      <c r="H395" s="246" t="s">
        <v>1</v>
      </c>
      <c r="I395" s="248"/>
      <c r="J395" s="244"/>
      <c r="K395" s="244"/>
      <c r="L395" s="249"/>
      <c r="M395" s="250"/>
      <c r="N395" s="251"/>
      <c r="O395" s="251"/>
      <c r="P395" s="251"/>
      <c r="Q395" s="251"/>
      <c r="R395" s="251"/>
      <c r="S395" s="251"/>
      <c r="T395" s="252"/>
      <c r="AT395" s="253" t="s">
        <v>135</v>
      </c>
      <c r="AU395" s="253" t="s">
        <v>84</v>
      </c>
      <c r="AV395" s="12" t="s">
        <v>82</v>
      </c>
      <c r="AW395" s="12" t="s">
        <v>32</v>
      </c>
      <c r="AX395" s="12" t="s">
        <v>76</v>
      </c>
      <c r="AY395" s="253" t="s">
        <v>126</v>
      </c>
    </row>
    <row r="396" s="13" customFormat="1">
      <c r="B396" s="254"/>
      <c r="C396" s="255"/>
      <c r="D396" s="245" t="s">
        <v>135</v>
      </c>
      <c r="E396" s="256" t="s">
        <v>1</v>
      </c>
      <c r="F396" s="257" t="s">
        <v>595</v>
      </c>
      <c r="G396" s="255"/>
      <c r="H396" s="258">
        <v>269</v>
      </c>
      <c r="I396" s="259"/>
      <c r="J396" s="255"/>
      <c r="K396" s="255"/>
      <c r="L396" s="260"/>
      <c r="M396" s="261"/>
      <c r="N396" s="262"/>
      <c r="O396" s="262"/>
      <c r="P396" s="262"/>
      <c r="Q396" s="262"/>
      <c r="R396" s="262"/>
      <c r="S396" s="262"/>
      <c r="T396" s="263"/>
      <c r="AT396" s="264" t="s">
        <v>135</v>
      </c>
      <c r="AU396" s="264" t="s">
        <v>84</v>
      </c>
      <c r="AV396" s="13" t="s">
        <v>84</v>
      </c>
      <c r="AW396" s="13" t="s">
        <v>32</v>
      </c>
      <c r="AX396" s="13" t="s">
        <v>76</v>
      </c>
      <c r="AY396" s="264" t="s">
        <v>126</v>
      </c>
    </row>
    <row r="397" s="14" customFormat="1">
      <c r="B397" s="265"/>
      <c r="C397" s="266"/>
      <c r="D397" s="245" t="s">
        <v>135</v>
      </c>
      <c r="E397" s="267" t="s">
        <v>1</v>
      </c>
      <c r="F397" s="268" t="s">
        <v>138</v>
      </c>
      <c r="G397" s="266"/>
      <c r="H397" s="269">
        <v>269</v>
      </c>
      <c r="I397" s="270"/>
      <c r="J397" s="266"/>
      <c r="K397" s="266"/>
      <c r="L397" s="271"/>
      <c r="M397" s="272"/>
      <c r="N397" s="273"/>
      <c r="O397" s="273"/>
      <c r="P397" s="273"/>
      <c r="Q397" s="273"/>
      <c r="R397" s="273"/>
      <c r="S397" s="273"/>
      <c r="T397" s="274"/>
      <c r="AT397" s="275" t="s">
        <v>135</v>
      </c>
      <c r="AU397" s="275" t="s">
        <v>84</v>
      </c>
      <c r="AV397" s="14" t="s">
        <v>133</v>
      </c>
      <c r="AW397" s="14" t="s">
        <v>32</v>
      </c>
      <c r="AX397" s="14" t="s">
        <v>82</v>
      </c>
      <c r="AY397" s="275" t="s">
        <v>126</v>
      </c>
    </row>
    <row r="398" s="1" customFormat="1" ht="16.5" customHeight="1">
      <c r="B398" s="37"/>
      <c r="C398" s="230" t="s">
        <v>596</v>
      </c>
      <c r="D398" s="230" t="s">
        <v>128</v>
      </c>
      <c r="E398" s="231" t="s">
        <v>584</v>
      </c>
      <c r="F398" s="232" t="s">
        <v>585</v>
      </c>
      <c r="G398" s="233" t="s">
        <v>131</v>
      </c>
      <c r="H398" s="234">
        <v>47</v>
      </c>
      <c r="I398" s="235"/>
      <c r="J398" s="236">
        <f>ROUND(I398*H398,2)</f>
        <v>0</v>
      </c>
      <c r="K398" s="232" t="s">
        <v>132</v>
      </c>
      <c r="L398" s="42"/>
      <c r="M398" s="237" t="s">
        <v>1</v>
      </c>
      <c r="N398" s="238" t="s">
        <v>41</v>
      </c>
      <c r="O398" s="85"/>
      <c r="P398" s="239">
        <f>O398*H398</f>
        <v>0</v>
      </c>
      <c r="Q398" s="239">
        <v>0</v>
      </c>
      <c r="R398" s="239">
        <f>Q398*H398</f>
        <v>0</v>
      </c>
      <c r="S398" s="239">
        <v>0</v>
      </c>
      <c r="T398" s="240">
        <f>S398*H398</f>
        <v>0</v>
      </c>
      <c r="AR398" s="241" t="s">
        <v>133</v>
      </c>
      <c r="AT398" s="241" t="s">
        <v>128</v>
      </c>
      <c r="AU398" s="241" t="s">
        <v>84</v>
      </c>
      <c r="AY398" s="16" t="s">
        <v>126</v>
      </c>
      <c r="BE398" s="242">
        <f>IF(N398="základní",J398,0)</f>
        <v>0</v>
      </c>
      <c r="BF398" s="242">
        <f>IF(N398="snížená",J398,0)</f>
        <v>0</v>
      </c>
      <c r="BG398" s="242">
        <f>IF(N398="zákl. přenesená",J398,0)</f>
        <v>0</v>
      </c>
      <c r="BH398" s="242">
        <f>IF(N398="sníž. přenesená",J398,0)</f>
        <v>0</v>
      </c>
      <c r="BI398" s="242">
        <f>IF(N398="nulová",J398,0)</f>
        <v>0</v>
      </c>
      <c r="BJ398" s="16" t="s">
        <v>82</v>
      </c>
      <c r="BK398" s="242">
        <f>ROUND(I398*H398,2)</f>
        <v>0</v>
      </c>
      <c r="BL398" s="16" t="s">
        <v>133</v>
      </c>
      <c r="BM398" s="241" t="s">
        <v>597</v>
      </c>
    </row>
    <row r="399" s="12" customFormat="1">
      <c r="B399" s="243"/>
      <c r="C399" s="244"/>
      <c r="D399" s="245" t="s">
        <v>135</v>
      </c>
      <c r="E399" s="246" t="s">
        <v>1</v>
      </c>
      <c r="F399" s="247" t="s">
        <v>598</v>
      </c>
      <c r="G399" s="244"/>
      <c r="H399" s="246" t="s">
        <v>1</v>
      </c>
      <c r="I399" s="248"/>
      <c r="J399" s="244"/>
      <c r="K399" s="244"/>
      <c r="L399" s="249"/>
      <c r="M399" s="250"/>
      <c r="N399" s="251"/>
      <c r="O399" s="251"/>
      <c r="P399" s="251"/>
      <c r="Q399" s="251"/>
      <c r="R399" s="251"/>
      <c r="S399" s="251"/>
      <c r="T399" s="252"/>
      <c r="AT399" s="253" t="s">
        <v>135</v>
      </c>
      <c r="AU399" s="253" t="s">
        <v>84</v>
      </c>
      <c r="AV399" s="12" t="s">
        <v>82</v>
      </c>
      <c r="AW399" s="12" t="s">
        <v>32</v>
      </c>
      <c r="AX399" s="12" t="s">
        <v>76</v>
      </c>
      <c r="AY399" s="253" t="s">
        <v>126</v>
      </c>
    </row>
    <row r="400" s="13" customFormat="1">
      <c r="B400" s="254"/>
      <c r="C400" s="255"/>
      <c r="D400" s="245" t="s">
        <v>135</v>
      </c>
      <c r="E400" s="256" t="s">
        <v>1</v>
      </c>
      <c r="F400" s="257" t="s">
        <v>599</v>
      </c>
      <c r="G400" s="255"/>
      <c r="H400" s="258">
        <v>47</v>
      </c>
      <c r="I400" s="259"/>
      <c r="J400" s="255"/>
      <c r="K400" s="255"/>
      <c r="L400" s="260"/>
      <c r="M400" s="261"/>
      <c r="N400" s="262"/>
      <c r="O400" s="262"/>
      <c r="P400" s="262"/>
      <c r="Q400" s="262"/>
      <c r="R400" s="262"/>
      <c r="S400" s="262"/>
      <c r="T400" s="263"/>
      <c r="AT400" s="264" t="s">
        <v>135</v>
      </c>
      <c r="AU400" s="264" t="s">
        <v>84</v>
      </c>
      <c r="AV400" s="13" t="s">
        <v>84</v>
      </c>
      <c r="AW400" s="13" t="s">
        <v>32</v>
      </c>
      <c r="AX400" s="13" t="s">
        <v>76</v>
      </c>
      <c r="AY400" s="264" t="s">
        <v>126</v>
      </c>
    </row>
    <row r="401" s="14" customFormat="1">
      <c r="B401" s="265"/>
      <c r="C401" s="266"/>
      <c r="D401" s="245" t="s">
        <v>135</v>
      </c>
      <c r="E401" s="267" t="s">
        <v>1</v>
      </c>
      <c r="F401" s="268" t="s">
        <v>138</v>
      </c>
      <c r="G401" s="266"/>
      <c r="H401" s="269">
        <v>47</v>
      </c>
      <c r="I401" s="270"/>
      <c r="J401" s="266"/>
      <c r="K401" s="266"/>
      <c r="L401" s="271"/>
      <c r="M401" s="272"/>
      <c r="N401" s="273"/>
      <c r="O401" s="273"/>
      <c r="P401" s="273"/>
      <c r="Q401" s="273"/>
      <c r="R401" s="273"/>
      <c r="S401" s="273"/>
      <c r="T401" s="274"/>
      <c r="AT401" s="275" t="s">
        <v>135</v>
      </c>
      <c r="AU401" s="275" t="s">
        <v>84</v>
      </c>
      <c r="AV401" s="14" t="s">
        <v>133</v>
      </c>
      <c r="AW401" s="14" t="s">
        <v>32</v>
      </c>
      <c r="AX401" s="14" t="s">
        <v>82</v>
      </c>
      <c r="AY401" s="275" t="s">
        <v>126</v>
      </c>
    </row>
    <row r="402" s="1" customFormat="1" ht="16.5" customHeight="1">
      <c r="B402" s="37"/>
      <c r="C402" s="230" t="s">
        <v>600</v>
      </c>
      <c r="D402" s="230" t="s">
        <v>128</v>
      </c>
      <c r="E402" s="231" t="s">
        <v>584</v>
      </c>
      <c r="F402" s="232" t="s">
        <v>585</v>
      </c>
      <c r="G402" s="233" t="s">
        <v>131</v>
      </c>
      <c r="H402" s="234">
        <v>47</v>
      </c>
      <c r="I402" s="235"/>
      <c r="J402" s="236">
        <f>ROUND(I402*H402,2)</f>
        <v>0</v>
      </c>
      <c r="K402" s="232" t="s">
        <v>132</v>
      </c>
      <c r="L402" s="42"/>
      <c r="M402" s="237" t="s">
        <v>1</v>
      </c>
      <c r="N402" s="238" t="s">
        <v>41</v>
      </c>
      <c r="O402" s="85"/>
      <c r="P402" s="239">
        <f>O402*H402</f>
        <v>0</v>
      </c>
      <c r="Q402" s="239">
        <v>0</v>
      </c>
      <c r="R402" s="239">
        <f>Q402*H402</f>
        <v>0</v>
      </c>
      <c r="S402" s="239">
        <v>0</v>
      </c>
      <c r="T402" s="240">
        <f>S402*H402</f>
        <v>0</v>
      </c>
      <c r="AR402" s="241" t="s">
        <v>133</v>
      </c>
      <c r="AT402" s="241" t="s">
        <v>128</v>
      </c>
      <c r="AU402" s="241" t="s">
        <v>84</v>
      </c>
      <c r="AY402" s="16" t="s">
        <v>126</v>
      </c>
      <c r="BE402" s="242">
        <f>IF(N402="základní",J402,0)</f>
        <v>0</v>
      </c>
      <c r="BF402" s="242">
        <f>IF(N402="snížená",J402,0)</f>
        <v>0</v>
      </c>
      <c r="BG402" s="242">
        <f>IF(N402="zákl. přenesená",J402,0)</f>
        <v>0</v>
      </c>
      <c r="BH402" s="242">
        <f>IF(N402="sníž. přenesená",J402,0)</f>
        <v>0</v>
      </c>
      <c r="BI402" s="242">
        <f>IF(N402="nulová",J402,0)</f>
        <v>0</v>
      </c>
      <c r="BJ402" s="16" t="s">
        <v>82</v>
      </c>
      <c r="BK402" s="242">
        <f>ROUND(I402*H402,2)</f>
        <v>0</v>
      </c>
      <c r="BL402" s="16" t="s">
        <v>133</v>
      </c>
      <c r="BM402" s="241" t="s">
        <v>601</v>
      </c>
    </row>
    <row r="403" s="12" customFormat="1">
      <c r="B403" s="243"/>
      <c r="C403" s="244"/>
      <c r="D403" s="245" t="s">
        <v>135</v>
      </c>
      <c r="E403" s="246" t="s">
        <v>1</v>
      </c>
      <c r="F403" s="247" t="s">
        <v>602</v>
      </c>
      <c r="G403" s="244"/>
      <c r="H403" s="246" t="s">
        <v>1</v>
      </c>
      <c r="I403" s="248"/>
      <c r="J403" s="244"/>
      <c r="K403" s="244"/>
      <c r="L403" s="249"/>
      <c r="M403" s="250"/>
      <c r="N403" s="251"/>
      <c r="O403" s="251"/>
      <c r="P403" s="251"/>
      <c r="Q403" s="251"/>
      <c r="R403" s="251"/>
      <c r="S403" s="251"/>
      <c r="T403" s="252"/>
      <c r="AT403" s="253" t="s">
        <v>135</v>
      </c>
      <c r="AU403" s="253" t="s">
        <v>84</v>
      </c>
      <c r="AV403" s="12" t="s">
        <v>82</v>
      </c>
      <c r="AW403" s="12" t="s">
        <v>32</v>
      </c>
      <c r="AX403" s="12" t="s">
        <v>76</v>
      </c>
      <c r="AY403" s="253" t="s">
        <v>126</v>
      </c>
    </row>
    <row r="404" s="13" customFormat="1">
      <c r="B404" s="254"/>
      <c r="C404" s="255"/>
      <c r="D404" s="245" t="s">
        <v>135</v>
      </c>
      <c r="E404" s="256" t="s">
        <v>1</v>
      </c>
      <c r="F404" s="257" t="s">
        <v>599</v>
      </c>
      <c r="G404" s="255"/>
      <c r="H404" s="258">
        <v>47</v>
      </c>
      <c r="I404" s="259"/>
      <c r="J404" s="255"/>
      <c r="K404" s="255"/>
      <c r="L404" s="260"/>
      <c r="M404" s="261"/>
      <c r="N404" s="262"/>
      <c r="O404" s="262"/>
      <c r="P404" s="262"/>
      <c r="Q404" s="262"/>
      <c r="R404" s="262"/>
      <c r="S404" s="262"/>
      <c r="T404" s="263"/>
      <c r="AT404" s="264" t="s">
        <v>135</v>
      </c>
      <c r="AU404" s="264" t="s">
        <v>84</v>
      </c>
      <c r="AV404" s="13" t="s">
        <v>84</v>
      </c>
      <c r="AW404" s="13" t="s">
        <v>32</v>
      </c>
      <c r="AX404" s="13" t="s">
        <v>76</v>
      </c>
      <c r="AY404" s="264" t="s">
        <v>126</v>
      </c>
    </row>
    <row r="405" s="14" customFormat="1">
      <c r="B405" s="265"/>
      <c r="C405" s="266"/>
      <c r="D405" s="245" t="s">
        <v>135</v>
      </c>
      <c r="E405" s="267" t="s">
        <v>1</v>
      </c>
      <c r="F405" s="268" t="s">
        <v>138</v>
      </c>
      <c r="G405" s="266"/>
      <c r="H405" s="269">
        <v>47</v>
      </c>
      <c r="I405" s="270"/>
      <c r="J405" s="266"/>
      <c r="K405" s="266"/>
      <c r="L405" s="271"/>
      <c r="M405" s="272"/>
      <c r="N405" s="273"/>
      <c r="O405" s="273"/>
      <c r="P405" s="273"/>
      <c r="Q405" s="273"/>
      <c r="R405" s="273"/>
      <c r="S405" s="273"/>
      <c r="T405" s="274"/>
      <c r="AT405" s="275" t="s">
        <v>135</v>
      </c>
      <c r="AU405" s="275" t="s">
        <v>84</v>
      </c>
      <c r="AV405" s="14" t="s">
        <v>133</v>
      </c>
      <c r="AW405" s="14" t="s">
        <v>32</v>
      </c>
      <c r="AX405" s="14" t="s">
        <v>82</v>
      </c>
      <c r="AY405" s="275" t="s">
        <v>126</v>
      </c>
    </row>
    <row r="406" s="1" customFormat="1" ht="16.5" customHeight="1">
      <c r="B406" s="37"/>
      <c r="C406" s="230" t="s">
        <v>603</v>
      </c>
      <c r="D406" s="230" t="s">
        <v>128</v>
      </c>
      <c r="E406" s="231" t="s">
        <v>584</v>
      </c>
      <c r="F406" s="232" t="s">
        <v>585</v>
      </c>
      <c r="G406" s="233" t="s">
        <v>131</v>
      </c>
      <c r="H406" s="234">
        <v>552</v>
      </c>
      <c r="I406" s="235"/>
      <c r="J406" s="236">
        <f>ROUND(I406*H406,2)</f>
        <v>0</v>
      </c>
      <c r="K406" s="232" t="s">
        <v>132</v>
      </c>
      <c r="L406" s="42"/>
      <c r="M406" s="237" t="s">
        <v>1</v>
      </c>
      <c r="N406" s="238" t="s">
        <v>41</v>
      </c>
      <c r="O406" s="85"/>
      <c r="P406" s="239">
        <f>O406*H406</f>
        <v>0</v>
      </c>
      <c r="Q406" s="239">
        <v>0</v>
      </c>
      <c r="R406" s="239">
        <f>Q406*H406</f>
        <v>0</v>
      </c>
      <c r="S406" s="239">
        <v>0</v>
      </c>
      <c r="T406" s="240">
        <f>S406*H406</f>
        <v>0</v>
      </c>
      <c r="AR406" s="241" t="s">
        <v>133</v>
      </c>
      <c r="AT406" s="241" t="s">
        <v>128</v>
      </c>
      <c r="AU406" s="241" t="s">
        <v>84</v>
      </c>
      <c r="AY406" s="16" t="s">
        <v>126</v>
      </c>
      <c r="BE406" s="242">
        <f>IF(N406="základní",J406,0)</f>
        <v>0</v>
      </c>
      <c r="BF406" s="242">
        <f>IF(N406="snížená",J406,0)</f>
        <v>0</v>
      </c>
      <c r="BG406" s="242">
        <f>IF(N406="zákl. přenesená",J406,0)</f>
        <v>0</v>
      </c>
      <c r="BH406" s="242">
        <f>IF(N406="sníž. přenesená",J406,0)</f>
        <v>0</v>
      </c>
      <c r="BI406" s="242">
        <f>IF(N406="nulová",J406,0)</f>
        <v>0</v>
      </c>
      <c r="BJ406" s="16" t="s">
        <v>82</v>
      </c>
      <c r="BK406" s="242">
        <f>ROUND(I406*H406,2)</f>
        <v>0</v>
      </c>
      <c r="BL406" s="16" t="s">
        <v>133</v>
      </c>
      <c r="BM406" s="241" t="s">
        <v>604</v>
      </c>
    </row>
    <row r="407" s="12" customFormat="1">
      <c r="B407" s="243"/>
      <c r="C407" s="244"/>
      <c r="D407" s="245" t="s">
        <v>135</v>
      </c>
      <c r="E407" s="246" t="s">
        <v>1</v>
      </c>
      <c r="F407" s="247" t="s">
        <v>605</v>
      </c>
      <c r="G407" s="244"/>
      <c r="H407" s="246" t="s">
        <v>1</v>
      </c>
      <c r="I407" s="248"/>
      <c r="J407" s="244"/>
      <c r="K407" s="244"/>
      <c r="L407" s="249"/>
      <c r="M407" s="250"/>
      <c r="N407" s="251"/>
      <c r="O407" s="251"/>
      <c r="P407" s="251"/>
      <c r="Q407" s="251"/>
      <c r="R407" s="251"/>
      <c r="S407" s="251"/>
      <c r="T407" s="252"/>
      <c r="AT407" s="253" t="s">
        <v>135</v>
      </c>
      <c r="AU407" s="253" t="s">
        <v>84</v>
      </c>
      <c r="AV407" s="12" t="s">
        <v>82</v>
      </c>
      <c r="AW407" s="12" t="s">
        <v>32</v>
      </c>
      <c r="AX407" s="12" t="s">
        <v>76</v>
      </c>
      <c r="AY407" s="253" t="s">
        <v>126</v>
      </c>
    </row>
    <row r="408" s="13" customFormat="1">
      <c r="B408" s="254"/>
      <c r="C408" s="255"/>
      <c r="D408" s="245" t="s">
        <v>135</v>
      </c>
      <c r="E408" s="256" t="s">
        <v>1</v>
      </c>
      <c r="F408" s="257" t="s">
        <v>606</v>
      </c>
      <c r="G408" s="255"/>
      <c r="H408" s="258">
        <v>552</v>
      </c>
      <c r="I408" s="259"/>
      <c r="J408" s="255"/>
      <c r="K408" s="255"/>
      <c r="L408" s="260"/>
      <c r="M408" s="261"/>
      <c r="N408" s="262"/>
      <c r="O408" s="262"/>
      <c r="P408" s="262"/>
      <c r="Q408" s="262"/>
      <c r="R408" s="262"/>
      <c r="S408" s="262"/>
      <c r="T408" s="263"/>
      <c r="AT408" s="264" t="s">
        <v>135</v>
      </c>
      <c r="AU408" s="264" t="s">
        <v>84</v>
      </c>
      <c r="AV408" s="13" t="s">
        <v>84</v>
      </c>
      <c r="AW408" s="13" t="s">
        <v>32</v>
      </c>
      <c r="AX408" s="13" t="s">
        <v>76</v>
      </c>
      <c r="AY408" s="264" t="s">
        <v>126</v>
      </c>
    </row>
    <row r="409" s="14" customFormat="1">
      <c r="B409" s="265"/>
      <c r="C409" s="266"/>
      <c r="D409" s="245" t="s">
        <v>135</v>
      </c>
      <c r="E409" s="267" t="s">
        <v>1</v>
      </c>
      <c r="F409" s="268" t="s">
        <v>138</v>
      </c>
      <c r="G409" s="266"/>
      <c r="H409" s="269">
        <v>552</v>
      </c>
      <c r="I409" s="270"/>
      <c r="J409" s="266"/>
      <c r="K409" s="266"/>
      <c r="L409" s="271"/>
      <c r="M409" s="272"/>
      <c r="N409" s="273"/>
      <c r="O409" s="273"/>
      <c r="P409" s="273"/>
      <c r="Q409" s="273"/>
      <c r="R409" s="273"/>
      <c r="S409" s="273"/>
      <c r="T409" s="274"/>
      <c r="AT409" s="275" t="s">
        <v>135</v>
      </c>
      <c r="AU409" s="275" t="s">
        <v>84</v>
      </c>
      <c r="AV409" s="14" t="s">
        <v>133</v>
      </c>
      <c r="AW409" s="14" t="s">
        <v>32</v>
      </c>
      <c r="AX409" s="14" t="s">
        <v>82</v>
      </c>
      <c r="AY409" s="275" t="s">
        <v>126</v>
      </c>
    </row>
    <row r="410" s="1" customFormat="1" ht="16.5" customHeight="1">
      <c r="B410" s="37"/>
      <c r="C410" s="230" t="s">
        <v>607</v>
      </c>
      <c r="D410" s="230" t="s">
        <v>128</v>
      </c>
      <c r="E410" s="231" t="s">
        <v>584</v>
      </c>
      <c r="F410" s="232" t="s">
        <v>585</v>
      </c>
      <c r="G410" s="233" t="s">
        <v>131</v>
      </c>
      <c r="H410" s="234">
        <v>552</v>
      </c>
      <c r="I410" s="235"/>
      <c r="J410" s="236">
        <f>ROUND(I410*H410,2)</f>
        <v>0</v>
      </c>
      <c r="K410" s="232" t="s">
        <v>132</v>
      </c>
      <c r="L410" s="42"/>
      <c r="M410" s="237" t="s">
        <v>1</v>
      </c>
      <c r="N410" s="238" t="s">
        <v>41</v>
      </c>
      <c r="O410" s="85"/>
      <c r="P410" s="239">
        <f>O410*H410</f>
        <v>0</v>
      </c>
      <c r="Q410" s="239">
        <v>0</v>
      </c>
      <c r="R410" s="239">
        <f>Q410*H410</f>
        <v>0</v>
      </c>
      <c r="S410" s="239">
        <v>0</v>
      </c>
      <c r="T410" s="240">
        <f>S410*H410</f>
        <v>0</v>
      </c>
      <c r="AR410" s="241" t="s">
        <v>133</v>
      </c>
      <c r="AT410" s="241" t="s">
        <v>128</v>
      </c>
      <c r="AU410" s="241" t="s">
        <v>84</v>
      </c>
      <c r="AY410" s="16" t="s">
        <v>126</v>
      </c>
      <c r="BE410" s="242">
        <f>IF(N410="základní",J410,0)</f>
        <v>0</v>
      </c>
      <c r="BF410" s="242">
        <f>IF(N410="snížená",J410,0)</f>
        <v>0</v>
      </c>
      <c r="BG410" s="242">
        <f>IF(N410="zákl. přenesená",J410,0)</f>
        <v>0</v>
      </c>
      <c r="BH410" s="242">
        <f>IF(N410="sníž. přenesená",J410,0)</f>
        <v>0</v>
      </c>
      <c r="BI410" s="242">
        <f>IF(N410="nulová",J410,0)</f>
        <v>0</v>
      </c>
      <c r="BJ410" s="16" t="s">
        <v>82</v>
      </c>
      <c r="BK410" s="242">
        <f>ROUND(I410*H410,2)</f>
        <v>0</v>
      </c>
      <c r="BL410" s="16" t="s">
        <v>133</v>
      </c>
      <c r="BM410" s="241" t="s">
        <v>608</v>
      </c>
    </row>
    <row r="411" s="12" customFormat="1">
      <c r="B411" s="243"/>
      <c r="C411" s="244"/>
      <c r="D411" s="245" t="s">
        <v>135</v>
      </c>
      <c r="E411" s="246" t="s">
        <v>1</v>
      </c>
      <c r="F411" s="247" t="s">
        <v>609</v>
      </c>
      <c r="G411" s="244"/>
      <c r="H411" s="246" t="s">
        <v>1</v>
      </c>
      <c r="I411" s="248"/>
      <c r="J411" s="244"/>
      <c r="K411" s="244"/>
      <c r="L411" s="249"/>
      <c r="M411" s="250"/>
      <c r="N411" s="251"/>
      <c r="O411" s="251"/>
      <c r="P411" s="251"/>
      <c r="Q411" s="251"/>
      <c r="R411" s="251"/>
      <c r="S411" s="251"/>
      <c r="T411" s="252"/>
      <c r="AT411" s="253" t="s">
        <v>135</v>
      </c>
      <c r="AU411" s="253" t="s">
        <v>84</v>
      </c>
      <c r="AV411" s="12" t="s">
        <v>82</v>
      </c>
      <c r="AW411" s="12" t="s">
        <v>32</v>
      </c>
      <c r="AX411" s="12" t="s">
        <v>76</v>
      </c>
      <c r="AY411" s="253" t="s">
        <v>126</v>
      </c>
    </row>
    <row r="412" s="13" customFormat="1">
      <c r="B412" s="254"/>
      <c r="C412" s="255"/>
      <c r="D412" s="245" t="s">
        <v>135</v>
      </c>
      <c r="E412" s="256" t="s">
        <v>1</v>
      </c>
      <c r="F412" s="257" t="s">
        <v>606</v>
      </c>
      <c r="G412" s="255"/>
      <c r="H412" s="258">
        <v>552</v>
      </c>
      <c r="I412" s="259"/>
      <c r="J412" s="255"/>
      <c r="K412" s="255"/>
      <c r="L412" s="260"/>
      <c r="M412" s="261"/>
      <c r="N412" s="262"/>
      <c r="O412" s="262"/>
      <c r="P412" s="262"/>
      <c r="Q412" s="262"/>
      <c r="R412" s="262"/>
      <c r="S412" s="262"/>
      <c r="T412" s="263"/>
      <c r="AT412" s="264" t="s">
        <v>135</v>
      </c>
      <c r="AU412" s="264" t="s">
        <v>84</v>
      </c>
      <c r="AV412" s="13" t="s">
        <v>84</v>
      </c>
      <c r="AW412" s="13" t="s">
        <v>32</v>
      </c>
      <c r="AX412" s="13" t="s">
        <v>76</v>
      </c>
      <c r="AY412" s="264" t="s">
        <v>126</v>
      </c>
    </row>
    <row r="413" s="14" customFormat="1">
      <c r="B413" s="265"/>
      <c r="C413" s="266"/>
      <c r="D413" s="245" t="s">
        <v>135</v>
      </c>
      <c r="E413" s="267" t="s">
        <v>1</v>
      </c>
      <c r="F413" s="268" t="s">
        <v>138</v>
      </c>
      <c r="G413" s="266"/>
      <c r="H413" s="269">
        <v>552</v>
      </c>
      <c r="I413" s="270"/>
      <c r="J413" s="266"/>
      <c r="K413" s="266"/>
      <c r="L413" s="271"/>
      <c r="M413" s="272"/>
      <c r="N413" s="273"/>
      <c r="O413" s="273"/>
      <c r="P413" s="273"/>
      <c r="Q413" s="273"/>
      <c r="R413" s="273"/>
      <c r="S413" s="273"/>
      <c r="T413" s="274"/>
      <c r="AT413" s="275" t="s">
        <v>135</v>
      </c>
      <c r="AU413" s="275" t="s">
        <v>84</v>
      </c>
      <c r="AV413" s="14" t="s">
        <v>133</v>
      </c>
      <c r="AW413" s="14" t="s">
        <v>32</v>
      </c>
      <c r="AX413" s="14" t="s">
        <v>82</v>
      </c>
      <c r="AY413" s="275" t="s">
        <v>126</v>
      </c>
    </row>
    <row r="414" s="1" customFormat="1" ht="16.5" customHeight="1">
      <c r="B414" s="37"/>
      <c r="C414" s="230" t="s">
        <v>610</v>
      </c>
      <c r="D414" s="230" t="s">
        <v>128</v>
      </c>
      <c r="E414" s="231" t="s">
        <v>584</v>
      </c>
      <c r="F414" s="232" t="s">
        <v>585</v>
      </c>
      <c r="G414" s="233" t="s">
        <v>131</v>
      </c>
      <c r="H414" s="234">
        <v>24</v>
      </c>
      <c r="I414" s="235"/>
      <c r="J414" s="236">
        <f>ROUND(I414*H414,2)</f>
        <v>0</v>
      </c>
      <c r="K414" s="232" t="s">
        <v>132</v>
      </c>
      <c r="L414" s="42"/>
      <c r="M414" s="237" t="s">
        <v>1</v>
      </c>
      <c r="N414" s="238" t="s">
        <v>41</v>
      </c>
      <c r="O414" s="85"/>
      <c r="P414" s="239">
        <f>O414*H414</f>
        <v>0</v>
      </c>
      <c r="Q414" s="239">
        <v>0</v>
      </c>
      <c r="R414" s="239">
        <f>Q414*H414</f>
        <v>0</v>
      </c>
      <c r="S414" s="239">
        <v>0</v>
      </c>
      <c r="T414" s="240">
        <f>S414*H414</f>
        <v>0</v>
      </c>
      <c r="AR414" s="241" t="s">
        <v>133</v>
      </c>
      <c r="AT414" s="241" t="s">
        <v>128</v>
      </c>
      <c r="AU414" s="241" t="s">
        <v>84</v>
      </c>
      <c r="AY414" s="16" t="s">
        <v>126</v>
      </c>
      <c r="BE414" s="242">
        <f>IF(N414="základní",J414,0)</f>
        <v>0</v>
      </c>
      <c r="BF414" s="242">
        <f>IF(N414="snížená",J414,0)</f>
        <v>0</v>
      </c>
      <c r="BG414" s="242">
        <f>IF(N414="zákl. přenesená",J414,0)</f>
        <v>0</v>
      </c>
      <c r="BH414" s="242">
        <f>IF(N414="sníž. přenesená",J414,0)</f>
        <v>0</v>
      </c>
      <c r="BI414" s="242">
        <f>IF(N414="nulová",J414,0)</f>
        <v>0</v>
      </c>
      <c r="BJ414" s="16" t="s">
        <v>82</v>
      </c>
      <c r="BK414" s="242">
        <f>ROUND(I414*H414,2)</f>
        <v>0</v>
      </c>
      <c r="BL414" s="16" t="s">
        <v>133</v>
      </c>
      <c r="BM414" s="241" t="s">
        <v>611</v>
      </c>
    </row>
    <row r="415" s="12" customFormat="1">
      <c r="B415" s="243"/>
      <c r="C415" s="244"/>
      <c r="D415" s="245" t="s">
        <v>135</v>
      </c>
      <c r="E415" s="246" t="s">
        <v>1</v>
      </c>
      <c r="F415" s="247" t="s">
        <v>612</v>
      </c>
      <c r="G415" s="244"/>
      <c r="H415" s="246" t="s">
        <v>1</v>
      </c>
      <c r="I415" s="248"/>
      <c r="J415" s="244"/>
      <c r="K415" s="244"/>
      <c r="L415" s="249"/>
      <c r="M415" s="250"/>
      <c r="N415" s="251"/>
      <c r="O415" s="251"/>
      <c r="P415" s="251"/>
      <c r="Q415" s="251"/>
      <c r="R415" s="251"/>
      <c r="S415" s="251"/>
      <c r="T415" s="252"/>
      <c r="AT415" s="253" t="s">
        <v>135</v>
      </c>
      <c r="AU415" s="253" t="s">
        <v>84</v>
      </c>
      <c r="AV415" s="12" t="s">
        <v>82</v>
      </c>
      <c r="AW415" s="12" t="s">
        <v>32</v>
      </c>
      <c r="AX415" s="12" t="s">
        <v>76</v>
      </c>
      <c r="AY415" s="253" t="s">
        <v>126</v>
      </c>
    </row>
    <row r="416" s="13" customFormat="1">
      <c r="B416" s="254"/>
      <c r="C416" s="255"/>
      <c r="D416" s="245" t="s">
        <v>135</v>
      </c>
      <c r="E416" s="256" t="s">
        <v>1</v>
      </c>
      <c r="F416" s="257" t="s">
        <v>613</v>
      </c>
      <c r="G416" s="255"/>
      <c r="H416" s="258">
        <v>24</v>
      </c>
      <c r="I416" s="259"/>
      <c r="J416" s="255"/>
      <c r="K416" s="255"/>
      <c r="L416" s="260"/>
      <c r="M416" s="261"/>
      <c r="N416" s="262"/>
      <c r="O416" s="262"/>
      <c r="P416" s="262"/>
      <c r="Q416" s="262"/>
      <c r="R416" s="262"/>
      <c r="S416" s="262"/>
      <c r="T416" s="263"/>
      <c r="AT416" s="264" t="s">
        <v>135</v>
      </c>
      <c r="AU416" s="264" t="s">
        <v>84</v>
      </c>
      <c r="AV416" s="13" t="s">
        <v>84</v>
      </c>
      <c r="AW416" s="13" t="s">
        <v>32</v>
      </c>
      <c r="AX416" s="13" t="s">
        <v>76</v>
      </c>
      <c r="AY416" s="264" t="s">
        <v>126</v>
      </c>
    </row>
    <row r="417" s="14" customFormat="1">
      <c r="B417" s="265"/>
      <c r="C417" s="266"/>
      <c r="D417" s="245" t="s">
        <v>135</v>
      </c>
      <c r="E417" s="267" t="s">
        <v>1</v>
      </c>
      <c r="F417" s="268" t="s">
        <v>138</v>
      </c>
      <c r="G417" s="266"/>
      <c r="H417" s="269">
        <v>24</v>
      </c>
      <c r="I417" s="270"/>
      <c r="J417" s="266"/>
      <c r="K417" s="266"/>
      <c r="L417" s="271"/>
      <c r="M417" s="272"/>
      <c r="N417" s="273"/>
      <c r="O417" s="273"/>
      <c r="P417" s="273"/>
      <c r="Q417" s="273"/>
      <c r="R417" s="273"/>
      <c r="S417" s="273"/>
      <c r="T417" s="274"/>
      <c r="AT417" s="275" t="s">
        <v>135</v>
      </c>
      <c r="AU417" s="275" t="s">
        <v>84</v>
      </c>
      <c r="AV417" s="14" t="s">
        <v>133</v>
      </c>
      <c r="AW417" s="14" t="s">
        <v>32</v>
      </c>
      <c r="AX417" s="14" t="s">
        <v>82</v>
      </c>
      <c r="AY417" s="275" t="s">
        <v>126</v>
      </c>
    </row>
    <row r="418" s="1" customFormat="1" ht="16.5" customHeight="1">
      <c r="B418" s="37"/>
      <c r="C418" s="230" t="s">
        <v>614</v>
      </c>
      <c r="D418" s="230" t="s">
        <v>128</v>
      </c>
      <c r="E418" s="231" t="s">
        <v>584</v>
      </c>
      <c r="F418" s="232" t="s">
        <v>585</v>
      </c>
      <c r="G418" s="233" t="s">
        <v>131</v>
      </c>
      <c r="H418" s="234">
        <v>24</v>
      </c>
      <c r="I418" s="235"/>
      <c r="J418" s="236">
        <f>ROUND(I418*H418,2)</f>
        <v>0</v>
      </c>
      <c r="K418" s="232" t="s">
        <v>132</v>
      </c>
      <c r="L418" s="42"/>
      <c r="M418" s="237" t="s">
        <v>1</v>
      </c>
      <c r="N418" s="238" t="s">
        <v>41</v>
      </c>
      <c r="O418" s="85"/>
      <c r="P418" s="239">
        <f>O418*H418</f>
        <v>0</v>
      </c>
      <c r="Q418" s="239">
        <v>0</v>
      </c>
      <c r="R418" s="239">
        <f>Q418*H418</f>
        <v>0</v>
      </c>
      <c r="S418" s="239">
        <v>0</v>
      </c>
      <c r="T418" s="240">
        <f>S418*H418</f>
        <v>0</v>
      </c>
      <c r="AR418" s="241" t="s">
        <v>133</v>
      </c>
      <c r="AT418" s="241" t="s">
        <v>128</v>
      </c>
      <c r="AU418" s="241" t="s">
        <v>84</v>
      </c>
      <c r="AY418" s="16" t="s">
        <v>126</v>
      </c>
      <c r="BE418" s="242">
        <f>IF(N418="základní",J418,0)</f>
        <v>0</v>
      </c>
      <c r="BF418" s="242">
        <f>IF(N418="snížená",J418,0)</f>
        <v>0</v>
      </c>
      <c r="BG418" s="242">
        <f>IF(N418="zákl. přenesená",J418,0)</f>
        <v>0</v>
      </c>
      <c r="BH418" s="242">
        <f>IF(N418="sníž. přenesená",J418,0)</f>
        <v>0</v>
      </c>
      <c r="BI418" s="242">
        <f>IF(N418="nulová",J418,0)</f>
        <v>0</v>
      </c>
      <c r="BJ418" s="16" t="s">
        <v>82</v>
      </c>
      <c r="BK418" s="242">
        <f>ROUND(I418*H418,2)</f>
        <v>0</v>
      </c>
      <c r="BL418" s="16" t="s">
        <v>133</v>
      </c>
      <c r="BM418" s="241" t="s">
        <v>615</v>
      </c>
    </row>
    <row r="419" s="12" customFormat="1">
      <c r="B419" s="243"/>
      <c r="C419" s="244"/>
      <c r="D419" s="245" t="s">
        <v>135</v>
      </c>
      <c r="E419" s="246" t="s">
        <v>1</v>
      </c>
      <c r="F419" s="247" t="s">
        <v>616</v>
      </c>
      <c r="G419" s="244"/>
      <c r="H419" s="246" t="s">
        <v>1</v>
      </c>
      <c r="I419" s="248"/>
      <c r="J419" s="244"/>
      <c r="K419" s="244"/>
      <c r="L419" s="249"/>
      <c r="M419" s="250"/>
      <c r="N419" s="251"/>
      <c r="O419" s="251"/>
      <c r="P419" s="251"/>
      <c r="Q419" s="251"/>
      <c r="R419" s="251"/>
      <c r="S419" s="251"/>
      <c r="T419" s="252"/>
      <c r="AT419" s="253" t="s">
        <v>135</v>
      </c>
      <c r="AU419" s="253" t="s">
        <v>84</v>
      </c>
      <c r="AV419" s="12" t="s">
        <v>82</v>
      </c>
      <c r="AW419" s="12" t="s">
        <v>32</v>
      </c>
      <c r="AX419" s="12" t="s">
        <v>76</v>
      </c>
      <c r="AY419" s="253" t="s">
        <v>126</v>
      </c>
    </row>
    <row r="420" s="13" customFormat="1">
      <c r="B420" s="254"/>
      <c r="C420" s="255"/>
      <c r="D420" s="245" t="s">
        <v>135</v>
      </c>
      <c r="E420" s="256" t="s">
        <v>1</v>
      </c>
      <c r="F420" s="257" t="s">
        <v>613</v>
      </c>
      <c r="G420" s="255"/>
      <c r="H420" s="258">
        <v>24</v>
      </c>
      <c r="I420" s="259"/>
      <c r="J420" s="255"/>
      <c r="K420" s="255"/>
      <c r="L420" s="260"/>
      <c r="M420" s="261"/>
      <c r="N420" s="262"/>
      <c r="O420" s="262"/>
      <c r="P420" s="262"/>
      <c r="Q420" s="262"/>
      <c r="R420" s="262"/>
      <c r="S420" s="262"/>
      <c r="T420" s="263"/>
      <c r="AT420" s="264" t="s">
        <v>135</v>
      </c>
      <c r="AU420" s="264" t="s">
        <v>84</v>
      </c>
      <c r="AV420" s="13" t="s">
        <v>84</v>
      </c>
      <c r="AW420" s="13" t="s">
        <v>32</v>
      </c>
      <c r="AX420" s="13" t="s">
        <v>76</v>
      </c>
      <c r="AY420" s="264" t="s">
        <v>126</v>
      </c>
    </row>
    <row r="421" s="14" customFormat="1">
      <c r="B421" s="265"/>
      <c r="C421" s="266"/>
      <c r="D421" s="245" t="s">
        <v>135</v>
      </c>
      <c r="E421" s="267" t="s">
        <v>1</v>
      </c>
      <c r="F421" s="268" t="s">
        <v>138</v>
      </c>
      <c r="G421" s="266"/>
      <c r="H421" s="269">
        <v>24</v>
      </c>
      <c r="I421" s="270"/>
      <c r="J421" s="266"/>
      <c r="K421" s="266"/>
      <c r="L421" s="271"/>
      <c r="M421" s="272"/>
      <c r="N421" s="273"/>
      <c r="O421" s="273"/>
      <c r="P421" s="273"/>
      <c r="Q421" s="273"/>
      <c r="R421" s="273"/>
      <c r="S421" s="273"/>
      <c r="T421" s="274"/>
      <c r="AT421" s="275" t="s">
        <v>135</v>
      </c>
      <c r="AU421" s="275" t="s">
        <v>84</v>
      </c>
      <c r="AV421" s="14" t="s">
        <v>133</v>
      </c>
      <c r="AW421" s="14" t="s">
        <v>32</v>
      </c>
      <c r="AX421" s="14" t="s">
        <v>82</v>
      </c>
      <c r="AY421" s="275" t="s">
        <v>126</v>
      </c>
    </row>
    <row r="422" s="1" customFormat="1" ht="16.5" customHeight="1">
      <c r="B422" s="37"/>
      <c r="C422" s="230" t="s">
        <v>617</v>
      </c>
      <c r="D422" s="230" t="s">
        <v>128</v>
      </c>
      <c r="E422" s="231" t="s">
        <v>618</v>
      </c>
      <c r="F422" s="232" t="s">
        <v>619</v>
      </c>
      <c r="G422" s="233" t="s">
        <v>131</v>
      </c>
      <c r="H422" s="234">
        <v>40</v>
      </c>
      <c r="I422" s="235"/>
      <c r="J422" s="236">
        <f>ROUND(I422*H422,2)</f>
        <v>0</v>
      </c>
      <c r="K422" s="232" t="s">
        <v>132</v>
      </c>
      <c r="L422" s="42"/>
      <c r="M422" s="237" t="s">
        <v>1</v>
      </c>
      <c r="N422" s="238" t="s">
        <v>41</v>
      </c>
      <c r="O422" s="85"/>
      <c r="P422" s="239">
        <f>O422*H422</f>
        <v>0</v>
      </c>
      <c r="Q422" s="239">
        <v>0</v>
      </c>
      <c r="R422" s="239">
        <f>Q422*H422</f>
        <v>0</v>
      </c>
      <c r="S422" s="239">
        <v>0</v>
      </c>
      <c r="T422" s="240">
        <f>S422*H422</f>
        <v>0</v>
      </c>
      <c r="AR422" s="241" t="s">
        <v>133</v>
      </c>
      <c r="AT422" s="241" t="s">
        <v>128</v>
      </c>
      <c r="AU422" s="241" t="s">
        <v>84</v>
      </c>
      <c r="AY422" s="16" t="s">
        <v>126</v>
      </c>
      <c r="BE422" s="242">
        <f>IF(N422="základní",J422,0)</f>
        <v>0</v>
      </c>
      <c r="BF422" s="242">
        <f>IF(N422="snížená",J422,0)</f>
        <v>0</v>
      </c>
      <c r="BG422" s="242">
        <f>IF(N422="zákl. přenesená",J422,0)</f>
        <v>0</v>
      </c>
      <c r="BH422" s="242">
        <f>IF(N422="sníž. přenesená",J422,0)</f>
        <v>0</v>
      </c>
      <c r="BI422" s="242">
        <f>IF(N422="nulová",J422,0)</f>
        <v>0</v>
      </c>
      <c r="BJ422" s="16" t="s">
        <v>82</v>
      </c>
      <c r="BK422" s="242">
        <f>ROUND(I422*H422,2)</f>
        <v>0</v>
      </c>
      <c r="BL422" s="16" t="s">
        <v>133</v>
      </c>
      <c r="BM422" s="241" t="s">
        <v>620</v>
      </c>
    </row>
    <row r="423" s="12" customFormat="1">
      <c r="B423" s="243"/>
      <c r="C423" s="244"/>
      <c r="D423" s="245" t="s">
        <v>135</v>
      </c>
      <c r="E423" s="246" t="s">
        <v>1</v>
      </c>
      <c r="F423" s="247" t="s">
        <v>621</v>
      </c>
      <c r="G423" s="244"/>
      <c r="H423" s="246" t="s">
        <v>1</v>
      </c>
      <c r="I423" s="248"/>
      <c r="J423" s="244"/>
      <c r="K423" s="244"/>
      <c r="L423" s="249"/>
      <c r="M423" s="250"/>
      <c r="N423" s="251"/>
      <c r="O423" s="251"/>
      <c r="P423" s="251"/>
      <c r="Q423" s="251"/>
      <c r="R423" s="251"/>
      <c r="S423" s="251"/>
      <c r="T423" s="252"/>
      <c r="AT423" s="253" t="s">
        <v>135</v>
      </c>
      <c r="AU423" s="253" t="s">
        <v>84</v>
      </c>
      <c r="AV423" s="12" t="s">
        <v>82</v>
      </c>
      <c r="AW423" s="12" t="s">
        <v>32</v>
      </c>
      <c r="AX423" s="12" t="s">
        <v>76</v>
      </c>
      <c r="AY423" s="253" t="s">
        <v>126</v>
      </c>
    </row>
    <row r="424" s="13" customFormat="1">
      <c r="B424" s="254"/>
      <c r="C424" s="255"/>
      <c r="D424" s="245" t="s">
        <v>135</v>
      </c>
      <c r="E424" s="256" t="s">
        <v>1</v>
      </c>
      <c r="F424" s="257" t="s">
        <v>622</v>
      </c>
      <c r="G424" s="255"/>
      <c r="H424" s="258">
        <v>40</v>
      </c>
      <c r="I424" s="259"/>
      <c r="J424" s="255"/>
      <c r="K424" s="255"/>
      <c r="L424" s="260"/>
      <c r="M424" s="261"/>
      <c r="N424" s="262"/>
      <c r="O424" s="262"/>
      <c r="P424" s="262"/>
      <c r="Q424" s="262"/>
      <c r="R424" s="262"/>
      <c r="S424" s="262"/>
      <c r="T424" s="263"/>
      <c r="AT424" s="264" t="s">
        <v>135</v>
      </c>
      <c r="AU424" s="264" t="s">
        <v>84</v>
      </c>
      <c r="AV424" s="13" t="s">
        <v>84</v>
      </c>
      <c r="AW424" s="13" t="s">
        <v>32</v>
      </c>
      <c r="AX424" s="13" t="s">
        <v>76</v>
      </c>
      <c r="AY424" s="264" t="s">
        <v>126</v>
      </c>
    </row>
    <row r="425" s="14" customFormat="1">
      <c r="B425" s="265"/>
      <c r="C425" s="266"/>
      <c r="D425" s="245" t="s">
        <v>135</v>
      </c>
      <c r="E425" s="267" t="s">
        <v>1</v>
      </c>
      <c r="F425" s="268" t="s">
        <v>138</v>
      </c>
      <c r="G425" s="266"/>
      <c r="H425" s="269">
        <v>40</v>
      </c>
      <c r="I425" s="270"/>
      <c r="J425" s="266"/>
      <c r="K425" s="266"/>
      <c r="L425" s="271"/>
      <c r="M425" s="272"/>
      <c r="N425" s="273"/>
      <c r="O425" s="273"/>
      <c r="P425" s="273"/>
      <c r="Q425" s="273"/>
      <c r="R425" s="273"/>
      <c r="S425" s="273"/>
      <c r="T425" s="274"/>
      <c r="AT425" s="275" t="s">
        <v>135</v>
      </c>
      <c r="AU425" s="275" t="s">
        <v>84</v>
      </c>
      <c r="AV425" s="14" t="s">
        <v>133</v>
      </c>
      <c r="AW425" s="14" t="s">
        <v>32</v>
      </c>
      <c r="AX425" s="14" t="s">
        <v>82</v>
      </c>
      <c r="AY425" s="275" t="s">
        <v>126</v>
      </c>
    </row>
    <row r="426" s="1" customFormat="1" ht="16.5" customHeight="1">
      <c r="B426" s="37"/>
      <c r="C426" s="230" t="s">
        <v>407</v>
      </c>
      <c r="D426" s="230" t="s">
        <v>128</v>
      </c>
      <c r="E426" s="231" t="s">
        <v>618</v>
      </c>
      <c r="F426" s="232" t="s">
        <v>619</v>
      </c>
      <c r="G426" s="233" t="s">
        <v>131</v>
      </c>
      <c r="H426" s="234">
        <v>6</v>
      </c>
      <c r="I426" s="235"/>
      <c r="J426" s="236">
        <f>ROUND(I426*H426,2)</f>
        <v>0</v>
      </c>
      <c r="K426" s="232" t="s">
        <v>132</v>
      </c>
      <c r="L426" s="42"/>
      <c r="M426" s="237" t="s">
        <v>1</v>
      </c>
      <c r="N426" s="238" t="s">
        <v>41</v>
      </c>
      <c r="O426" s="85"/>
      <c r="P426" s="239">
        <f>O426*H426</f>
        <v>0</v>
      </c>
      <c r="Q426" s="239">
        <v>0</v>
      </c>
      <c r="R426" s="239">
        <f>Q426*H426</f>
        <v>0</v>
      </c>
      <c r="S426" s="239">
        <v>0</v>
      </c>
      <c r="T426" s="240">
        <f>S426*H426</f>
        <v>0</v>
      </c>
      <c r="AR426" s="241" t="s">
        <v>133</v>
      </c>
      <c r="AT426" s="241" t="s">
        <v>128</v>
      </c>
      <c r="AU426" s="241" t="s">
        <v>84</v>
      </c>
      <c r="AY426" s="16" t="s">
        <v>126</v>
      </c>
      <c r="BE426" s="242">
        <f>IF(N426="základní",J426,0)</f>
        <v>0</v>
      </c>
      <c r="BF426" s="242">
        <f>IF(N426="snížená",J426,0)</f>
        <v>0</v>
      </c>
      <c r="BG426" s="242">
        <f>IF(N426="zákl. přenesená",J426,0)</f>
        <v>0</v>
      </c>
      <c r="BH426" s="242">
        <f>IF(N426="sníž. přenesená",J426,0)</f>
        <v>0</v>
      </c>
      <c r="BI426" s="242">
        <f>IF(N426="nulová",J426,0)</f>
        <v>0</v>
      </c>
      <c r="BJ426" s="16" t="s">
        <v>82</v>
      </c>
      <c r="BK426" s="242">
        <f>ROUND(I426*H426,2)</f>
        <v>0</v>
      </c>
      <c r="BL426" s="16" t="s">
        <v>133</v>
      </c>
      <c r="BM426" s="241" t="s">
        <v>623</v>
      </c>
    </row>
    <row r="427" s="12" customFormat="1">
      <c r="B427" s="243"/>
      <c r="C427" s="244"/>
      <c r="D427" s="245" t="s">
        <v>135</v>
      </c>
      <c r="E427" s="246" t="s">
        <v>1</v>
      </c>
      <c r="F427" s="247" t="s">
        <v>624</v>
      </c>
      <c r="G427" s="244"/>
      <c r="H427" s="246" t="s">
        <v>1</v>
      </c>
      <c r="I427" s="248"/>
      <c r="J427" s="244"/>
      <c r="K427" s="244"/>
      <c r="L427" s="249"/>
      <c r="M427" s="250"/>
      <c r="N427" s="251"/>
      <c r="O427" s="251"/>
      <c r="P427" s="251"/>
      <c r="Q427" s="251"/>
      <c r="R427" s="251"/>
      <c r="S427" s="251"/>
      <c r="T427" s="252"/>
      <c r="AT427" s="253" t="s">
        <v>135</v>
      </c>
      <c r="AU427" s="253" t="s">
        <v>84</v>
      </c>
      <c r="AV427" s="12" t="s">
        <v>82</v>
      </c>
      <c r="AW427" s="12" t="s">
        <v>32</v>
      </c>
      <c r="AX427" s="12" t="s">
        <v>76</v>
      </c>
      <c r="AY427" s="253" t="s">
        <v>126</v>
      </c>
    </row>
    <row r="428" s="13" customFormat="1">
      <c r="B428" s="254"/>
      <c r="C428" s="255"/>
      <c r="D428" s="245" t="s">
        <v>135</v>
      </c>
      <c r="E428" s="256" t="s">
        <v>1</v>
      </c>
      <c r="F428" s="257" t="s">
        <v>625</v>
      </c>
      <c r="G428" s="255"/>
      <c r="H428" s="258">
        <v>6</v>
      </c>
      <c r="I428" s="259"/>
      <c r="J428" s="255"/>
      <c r="K428" s="255"/>
      <c r="L428" s="260"/>
      <c r="M428" s="261"/>
      <c r="N428" s="262"/>
      <c r="O428" s="262"/>
      <c r="P428" s="262"/>
      <c r="Q428" s="262"/>
      <c r="R428" s="262"/>
      <c r="S428" s="262"/>
      <c r="T428" s="263"/>
      <c r="AT428" s="264" t="s">
        <v>135</v>
      </c>
      <c r="AU428" s="264" t="s">
        <v>84</v>
      </c>
      <c r="AV428" s="13" t="s">
        <v>84</v>
      </c>
      <c r="AW428" s="13" t="s">
        <v>32</v>
      </c>
      <c r="AX428" s="13" t="s">
        <v>76</v>
      </c>
      <c r="AY428" s="264" t="s">
        <v>126</v>
      </c>
    </row>
    <row r="429" s="14" customFormat="1">
      <c r="B429" s="265"/>
      <c r="C429" s="266"/>
      <c r="D429" s="245" t="s">
        <v>135</v>
      </c>
      <c r="E429" s="267" t="s">
        <v>1</v>
      </c>
      <c r="F429" s="268" t="s">
        <v>138</v>
      </c>
      <c r="G429" s="266"/>
      <c r="H429" s="269">
        <v>6</v>
      </c>
      <c r="I429" s="270"/>
      <c r="J429" s="266"/>
      <c r="K429" s="266"/>
      <c r="L429" s="271"/>
      <c r="M429" s="272"/>
      <c r="N429" s="273"/>
      <c r="O429" s="273"/>
      <c r="P429" s="273"/>
      <c r="Q429" s="273"/>
      <c r="R429" s="273"/>
      <c r="S429" s="273"/>
      <c r="T429" s="274"/>
      <c r="AT429" s="275" t="s">
        <v>135</v>
      </c>
      <c r="AU429" s="275" t="s">
        <v>84</v>
      </c>
      <c r="AV429" s="14" t="s">
        <v>133</v>
      </c>
      <c r="AW429" s="14" t="s">
        <v>32</v>
      </c>
      <c r="AX429" s="14" t="s">
        <v>82</v>
      </c>
      <c r="AY429" s="275" t="s">
        <v>126</v>
      </c>
    </row>
    <row r="430" s="1" customFormat="1" ht="16.5" customHeight="1">
      <c r="B430" s="37"/>
      <c r="C430" s="230" t="s">
        <v>626</v>
      </c>
      <c r="D430" s="230" t="s">
        <v>128</v>
      </c>
      <c r="E430" s="231" t="s">
        <v>627</v>
      </c>
      <c r="F430" s="232" t="s">
        <v>628</v>
      </c>
      <c r="G430" s="233" t="s">
        <v>131</v>
      </c>
      <c r="H430" s="234">
        <v>2622</v>
      </c>
      <c r="I430" s="235"/>
      <c r="J430" s="236">
        <f>ROUND(I430*H430,2)</f>
        <v>0</v>
      </c>
      <c r="K430" s="232" t="s">
        <v>132</v>
      </c>
      <c r="L430" s="42"/>
      <c r="M430" s="237" t="s">
        <v>1</v>
      </c>
      <c r="N430" s="238" t="s">
        <v>41</v>
      </c>
      <c r="O430" s="85"/>
      <c r="P430" s="239">
        <f>O430*H430</f>
        <v>0</v>
      </c>
      <c r="Q430" s="239">
        <v>0</v>
      </c>
      <c r="R430" s="239">
        <f>Q430*H430</f>
        <v>0</v>
      </c>
      <c r="S430" s="239">
        <v>0</v>
      </c>
      <c r="T430" s="240">
        <f>S430*H430</f>
        <v>0</v>
      </c>
      <c r="AR430" s="241" t="s">
        <v>133</v>
      </c>
      <c r="AT430" s="241" t="s">
        <v>128</v>
      </c>
      <c r="AU430" s="241" t="s">
        <v>84</v>
      </c>
      <c r="AY430" s="16" t="s">
        <v>126</v>
      </c>
      <c r="BE430" s="242">
        <f>IF(N430="základní",J430,0)</f>
        <v>0</v>
      </c>
      <c r="BF430" s="242">
        <f>IF(N430="snížená",J430,0)</f>
        <v>0</v>
      </c>
      <c r="BG430" s="242">
        <f>IF(N430="zákl. přenesená",J430,0)</f>
        <v>0</v>
      </c>
      <c r="BH430" s="242">
        <f>IF(N430="sníž. přenesená",J430,0)</f>
        <v>0</v>
      </c>
      <c r="BI430" s="242">
        <f>IF(N430="nulová",J430,0)</f>
        <v>0</v>
      </c>
      <c r="BJ430" s="16" t="s">
        <v>82</v>
      </c>
      <c r="BK430" s="242">
        <f>ROUND(I430*H430,2)</f>
        <v>0</v>
      </c>
      <c r="BL430" s="16" t="s">
        <v>133</v>
      </c>
      <c r="BM430" s="241" t="s">
        <v>629</v>
      </c>
    </row>
    <row r="431" s="12" customFormat="1">
      <c r="B431" s="243"/>
      <c r="C431" s="244"/>
      <c r="D431" s="245" t="s">
        <v>135</v>
      </c>
      <c r="E431" s="246" t="s">
        <v>1</v>
      </c>
      <c r="F431" s="247" t="s">
        <v>630</v>
      </c>
      <c r="G431" s="244"/>
      <c r="H431" s="246" t="s">
        <v>1</v>
      </c>
      <c r="I431" s="248"/>
      <c r="J431" s="244"/>
      <c r="K431" s="244"/>
      <c r="L431" s="249"/>
      <c r="M431" s="250"/>
      <c r="N431" s="251"/>
      <c r="O431" s="251"/>
      <c r="P431" s="251"/>
      <c r="Q431" s="251"/>
      <c r="R431" s="251"/>
      <c r="S431" s="251"/>
      <c r="T431" s="252"/>
      <c r="AT431" s="253" t="s">
        <v>135</v>
      </c>
      <c r="AU431" s="253" t="s">
        <v>84</v>
      </c>
      <c r="AV431" s="12" t="s">
        <v>82</v>
      </c>
      <c r="AW431" s="12" t="s">
        <v>32</v>
      </c>
      <c r="AX431" s="12" t="s">
        <v>76</v>
      </c>
      <c r="AY431" s="253" t="s">
        <v>126</v>
      </c>
    </row>
    <row r="432" s="13" customFormat="1">
      <c r="B432" s="254"/>
      <c r="C432" s="255"/>
      <c r="D432" s="245" t="s">
        <v>135</v>
      </c>
      <c r="E432" s="256" t="s">
        <v>1</v>
      </c>
      <c r="F432" s="257" t="s">
        <v>631</v>
      </c>
      <c r="G432" s="255"/>
      <c r="H432" s="258">
        <v>2622</v>
      </c>
      <c r="I432" s="259"/>
      <c r="J432" s="255"/>
      <c r="K432" s="255"/>
      <c r="L432" s="260"/>
      <c r="M432" s="261"/>
      <c r="N432" s="262"/>
      <c r="O432" s="262"/>
      <c r="P432" s="262"/>
      <c r="Q432" s="262"/>
      <c r="R432" s="262"/>
      <c r="S432" s="262"/>
      <c r="T432" s="263"/>
      <c r="AT432" s="264" t="s">
        <v>135</v>
      </c>
      <c r="AU432" s="264" t="s">
        <v>84</v>
      </c>
      <c r="AV432" s="13" t="s">
        <v>84</v>
      </c>
      <c r="AW432" s="13" t="s">
        <v>32</v>
      </c>
      <c r="AX432" s="13" t="s">
        <v>76</v>
      </c>
      <c r="AY432" s="264" t="s">
        <v>126</v>
      </c>
    </row>
    <row r="433" s="14" customFormat="1">
      <c r="B433" s="265"/>
      <c r="C433" s="266"/>
      <c r="D433" s="245" t="s">
        <v>135</v>
      </c>
      <c r="E433" s="267" t="s">
        <v>1</v>
      </c>
      <c r="F433" s="268" t="s">
        <v>138</v>
      </c>
      <c r="G433" s="266"/>
      <c r="H433" s="269">
        <v>2622</v>
      </c>
      <c r="I433" s="270"/>
      <c r="J433" s="266"/>
      <c r="K433" s="266"/>
      <c r="L433" s="271"/>
      <c r="M433" s="272"/>
      <c r="N433" s="273"/>
      <c r="O433" s="273"/>
      <c r="P433" s="273"/>
      <c r="Q433" s="273"/>
      <c r="R433" s="273"/>
      <c r="S433" s="273"/>
      <c r="T433" s="274"/>
      <c r="AT433" s="275" t="s">
        <v>135</v>
      </c>
      <c r="AU433" s="275" t="s">
        <v>84</v>
      </c>
      <c r="AV433" s="14" t="s">
        <v>133</v>
      </c>
      <c r="AW433" s="14" t="s">
        <v>32</v>
      </c>
      <c r="AX433" s="14" t="s">
        <v>82</v>
      </c>
      <c r="AY433" s="275" t="s">
        <v>126</v>
      </c>
    </row>
    <row r="434" s="1" customFormat="1" ht="16.5" customHeight="1">
      <c r="B434" s="37"/>
      <c r="C434" s="230" t="s">
        <v>632</v>
      </c>
      <c r="D434" s="230" t="s">
        <v>128</v>
      </c>
      <c r="E434" s="231" t="s">
        <v>633</v>
      </c>
      <c r="F434" s="232" t="s">
        <v>634</v>
      </c>
      <c r="G434" s="233" t="s">
        <v>131</v>
      </c>
      <c r="H434" s="234">
        <v>40</v>
      </c>
      <c r="I434" s="235"/>
      <c r="J434" s="236">
        <f>ROUND(I434*H434,2)</f>
        <v>0</v>
      </c>
      <c r="K434" s="232" t="s">
        <v>132</v>
      </c>
      <c r="L434" s="42"/>
      <c r="M434" s="237" t="s">
        <v>1</v>
      </c>
      <c r="N434" s="238" t="s">
        <v>41</v>
      </c>
      <c r="O434" s="85"/>
      <c r="P434" s="239">
        <f>O434*H434</f>
        <v>0</v>
      </c>
      <c r="Q434" s="239">
        <v>0</v>
      </c>
      <c r="R434" s="239">
        <f>Q434*H434</f>
        <v>0</v>
      </c>
      <c r="S434" s="239">
        <v>0</v>
      </c>
      <c r="T434" s="240">
        <f>S434*H434</f>
        <v>0</v>
      </c>
      <c r="AR434" s="241" t="s">
        <v>133</v>
      </c>
      <c r="AT434" s="241" t="s">
        <v>128</v>
      </c>
      <c r="AU434" s="241" t="s">
        <v>84</v>
      </c>
      <c r="AY434" s="16" t="s">
        <v>126</v>
      </c>
      <c r="BE434" s="242">
        <f>IF(N434="základní",J434,0)</f>
        <v>0</v>
      </c>
      <c r="BF434" s="242">
        <f>IF(N434="snížená",J434,0)</f>
        <v>0</v>
      </c>
      <c r="BG434" s="242">
        <f>IF(N434="zákl. přenesená",J434,0)</f>
        <v>0</v>
      </c>
      <c r="BH434" s="242">
        <f>IF(N434="sníž. přenesená",J434,0)</f>
        <v>0</v>
      </c>
      <c r="BI434" s="242">
        <f>IF(N434="nulová",J434,0)</f>
        <v>0</v>
      </c>
      <c r="BJ434" s="16" t="s">
        <v>82</v>
      </c>
      <c r="BK434" s="242">
        <f>ROUND(I434*H434,2)</f>
        <v>0</v>
      </c>
      <c r="BL434" s="16" t="s">
        <v>133</v>
      </c>
      <c r="BM434" s="241" t="s">
        <v>635</v>
      </c>
    </row>
    <row r="435" s="12" customFormat="1">
      <c r="B435" s="243"/>
      <c r="C435" s="244"/>
      <c r="D435" s="245" t="s">
        <v>135</v>
      </c>
      <c r="E435" s="246" t="s">
        <v>1</v>
      </c>
      <c r="F435" s="247" t="s">
        <v>636</v>
      </c>
      <c r="G435" s="244"/>
      <c r="H435" s="246" t="s">
        <v>1</v>
      </c>
      <c r="I435" s="248"/>
      <c r="J435" s="244"/>
      <c r="K435" s="244"/>
      <c r="L435" s="249"/>
      <c r="M435" s="250"/>
      <c r="N435" s="251"/>
      <c r="O435" s="251"/>
      <c r="P435" s="251"/>
      <c r="Q435" s="251"/>
      <c r="R435" s="251"/>
      <c r="S435" s="251"/>
      <c r="T435" s="252"/>
      <c r="AT435" s="253" t="s">
        <v>135</v>
      </c>
      <c r="AU435" s="253" t="s">
        <v>84</v>
      </c>
      <c r="AV435" s="12" t="s">
        <v>82</v>
      </c>
      <c r="AW435" s="12" t="s">
        <v>32</v>
      </c>
      <c r="AX435" s="12" t="s">
        <v>76</v>
      </c>
      <c r="AY435" s="253" t="s">
        <v>126</v>
      </c>
    </row>
    <row r="436" s="13" customFormat="1">
      <c r="B436" s="254"/>
      <c r="C436" s="255"/>
      <c r="D436" s="245" t="s">
        <v>135</v>
      </c>
      <c r="E436" s="256" t="s">
        <v>1</v>
      </c>
      <c r="F436" s="257" t="s">
        <v>322</v>
      </c>
      <c r="G436" s="255"/>
      <c r="H436" s="258">
        <v>40</v>
      </c>
      <c r="I436" s="259"/>
      <c r="J436" s="255"/>
      <c r="K436" s="255"/>
      <c r="L436" s="260"/>
      <c r="M436" s="261"/>
      <c r="N436" s="262"/>
      <c r="O436" s="262"/>
      <c r="P436" s="262"/>
      <c r="Q436" s="262"/>
      <c r="R436" s="262"/>
      <c r="S436" s="262"/>
      <c r="T436" s="263"/>
      <c r="AT436" s="264" t="s">
        <v>135</v>
      </c>
      <c r="AU436" s="264" t="s">
        <v>84</v>
      </c>
      <c r="AV436" s="13" t="s">
        <v>84</v>
      </c>
      <c r="AW436" s="13" t="s">
        <v>32</v>
      </c>
      <c r="AX436" s="13" t="s">
        <v>76</v>
      </c>
      <c r="AY436" s="264" t="s">
        <v>126</v>
      </c>
    </row>
    <row r="437" s="14" customFormat="1">
      <c r="B437" s="265"/>
      <c r="C437" s="266"/>
      <c r="D437" s="245" t="s">
        <v>135</v>
      </c>
      <c r="E437" s="267" t="s">
        <v>1</v>
      </c>
      <c r="F437" s="268" t="s">
        <v>138</v>
      </c>
      <c r="G437" s="266"/>
      <c r="H437" s="269">
        <v>40</v>
      </c>
      <c r="I437" s="270"/>
      <c r="J437" s="266"/>
      <c r="K437" s="266"/>
      <c r="L437" s="271"/>
      <c r="M437" s="272"/>
      <c r="N437" s="273"/>
      <c r="O437" s="273"/>
      <c r="P437" s="273"/>
      <c r="Q437" s="273"/>
      <c r="R437" s="273"/>
      <c r="S437" s="273"/>
      <c r="T437" s="274"/>
      <c r="AT437" s="275" t="s">
        <v>135</v>
      </c>
      <c r="AU437" s="275" t="s">
        <v>84</v>
      </c>
      <c r="AV437" s="14" t="s">
        <v>133</v>
      </c>
      <c r="AW437" s="14" t="s">
        <v>32</v>
      </c>
      <c r="AX437" s="14" t="s">
        <v>82</v>
      </c>
      <c r="AY437" s="275" t="s">
        <v>126</v>
      </c>
    </row>
    <row r="438" s="1" customFormat="1" ht="24" customHeight="1">
      <c r="B438" s="37"/>
      <c r="C438" s="230" t="s">
        <v>637</v>
      </c>
      <c r="D438" s="230" t="s">
        <v>128</v>
      </c>
      <c r="E438" s="231" t="s">
        <v>638</v>
      </c>
      <c r="F438" s="232" t="s">
        <v>639</v>
      </c>
      <c r="G438" s="233" t="s">
        <v>131</v>
      </c>
      <c r="H438" s="234">
        <v>6</v>
      </c>
      <c r="I438" s="235"/>
      <c r="J438" s="236">
        <f>ROUND(I438*H438,2)</f>
        <v>0</v>
      </c>
      <c r="K438" s="232" t="s">
        <v>132</v>
      </c>
      <c r="L438" s="42"/>
      <c r="M438" s="237" t="s">
        <v>1</v>
      </c>
      <c r="N438" s="238" t="s">
        <v>41</v>
      </c>
      <c r="O438" s="85"/>
      <c r="P438" s="239">
        <f>O438*H438</f>
        <v>0</v>
      </c>
      <c r="Q438" s="239">
        <v>0</v>
      </c>
      <c r="R438" s="239">
        <f>Q438*H438</f>
        <v>0</v>
      </c>
      <c r="S438" s="239">
        <v>0</v>
      </c>
      <c r="T438" s="240">
        <f>S438*H438</f>
        <v>0</v>
      </c>
      <c r="AR438" s="241" t="s">
        <v>133</v>
      </c>
      <c r="AT438" s="241" t="s">
        <v>128</v>
      </c>
      <c r="AU438" s="241" t="s">
        <v>84</v>
      </c>
      <c r="AY438" s="16" t="s">
        <v>126</v>
      </c>
      <c r="BE438" s="242">
        <f>IF(N438="základní",J438,0)</f>
        <v>0</v>
      </c>
      <c r="BF438" s="242">
        <f>IF(N438="snížená",J438,0)</f>
        <v>0</v>
      </c>
      <c r="BG438" s="242">
        <f>IF(N438="zákl. přenesená",J438,0)</f>
        <v>0</v>
      </c>
      <c r="BH438" s="242">
        <f>IF(N438="sníž. přenesená",J438,0)</f>
        <v>0</v>
      </c>
      <c r="BI438" s="242">
        <f>IF(N438="nulová",J438,0)</f>
        <v>0</v>
      </c>
      <c r="BJ438" s="16" t="s">
        <v>82</v>
      </c>
      <c r="BK438" s="242">
        <f>ROUND(I438*H438,2)</f>
        <v>0</v>
      </c>
      <c r="BL438" s="16" t="s">
        <v>133</v>
      </c>
      <c r="BM438" s="241" t="s">
        <v>640</v>
      </c>
    </row>
    <row r="439" s="12" customFormat="1">
      <c r="B439" s="243"/>
      <c r="C439" s="244"/>
      <c r="D439" s="245" t="s">
        <v>135</v>
      </c>
      <c r="E439" s="246" t="s">
        <v>1</v>
      </c>
      <c r="F439" s="247" t="s">
        <v>641</v>
      </c>
      <c r="G439" s="244"/>
      <c r="H439" s="246" t="s">
        <v>1</v>
      </c>
      <c r="I439" s="248"/>
      <c r="J439" s="244"/>
      <c r="K439" s="244"/>
      <c r="L439" s="249"/>
      <c r="M439" s="250"/>
      <c r="N439" s="251"/>
      <c r="O439" s="251"/>
      <c r="P439" s="251"/>
      <c r="Q439" s="251"/>
      <c r="R439" s="251"/>
      <c r="S439" s="251"/>
      <c r="T439" s="252"/>
      <c r="AT439" s="253" t="s">
        <v>135</v>
      </c>
      <c r="AU439" s="253" t="s">
        <v>84</v>
      </c>
      <c r="AV439" s="12" t="s">
        <v>82</v>
      </c>
      <c r="AW439" s="12" t="s">
        <v>32</v>
      </c>
      <c r="AX439" s="12" t="s">
        <v>76</v>
      </c>
      <c r="AY439" s="253" t="s">
        <v>126</v>
      </c>
    </row>
    <row r="440" s="13" customFormat="1">
      <c r="B440" s="254"/>
      <c r="C440" s="255"/>
      <c r="D440" s="245" t="s">
        <v>135</v>
      </c>
      <c r="E440" s="256" t="s">
        <v>1</v>
      </c>
      <c r="F440" s="257" t="s">
        <v>143</v>
      </c>
      <c r="G440" s="255"/>
      <c r="H440" s="258">
        <v>6</v>
      </c>
      <c r="I440" s="259"/>
      <c r="J440" s="255"/>
      <c r="K440" s="255"/>
      <c r="L440" s="260"/>
      <c r="M440" s="261"/>
      <c r="N440" s="262"/>
      <c r="O440" s="262"/>
      <c r="P440" s="262"/>
      <c r="Q440" s="262"/>
      <c r="R440" s="262"/>
      <c r="S440" s="262"/>
      <c r="T440" s="263"/>
      <c r="AT440" s="264" t="s">
        <v>135</v>
      </c>
      <c r="AU440" s="264" t="s">
        <v>84</v>
      </c>
      <c r="AV440" s="13" t="s">
        <v>84</v>
      </c>
      <c r="AW440" s="13" t="s">
        <v>32</v>
      </c>
      <c r="AX440" s="13" t="s">
        <v>76</v>
      </c>
      <c r="AY440" s="264" t="s">
        <v>126</v>
      </c>
    </row>
    <row r="441" s="14" customFormat="1">
      <c r="B441" s="265"/>
      <c r="C441" s="266"/>
      <c r="D441" s="245" t="s">
        <v>135</v>
      </c>
      <c r="E441" s="267" t="s">
        <v>1</v>
      </c>
      <c r="F441" s="268" t="s">
        <v>138</v>
      </c>
      <c r="G441" s="266"/>
      <c r="H441" s="269">
        <v>6</v>
      </c>
      <c r="I441" s="270"/>
      <c r="J441" s="266"/>
      <c r="K441" s="266"/>
      <c r="L441" s="271"/>
      <c r="M441" s="272"/>
      <c r="N441" s="273"/>
      <c r="O441" s="273"/>
      <c r="P441" s="273"/>
      <c r="Q441" s="273"/>
      <c r="R441" s="273"/>
      <c r="S441" s="273"/>
      <c r="T441" s="274"/>
      <c r="AT441" s="275" t="s">
        <v>135</v>
      </c>
      <c r="AU441" s="275" t="s">
        <v>84</v>
      </c>
      <c r="AV441" s="14" t="s">
        <v>133</v>
      </c>
      <c r="AW441" s="14" t="s">
        <v>32</v>
      </c>
      <c r="AX441" s="14" t="s">
        <v>82</v>
      </c>
      <c r="AY441" s="275" t="s">
        <v>126</v>
      </c>
    </row>
    <row r="442" s="1" customFormat="1" ht="24" customHeight="1">
      <c r="B442" s="37"/>
      <c r="C442" s="230" t="s">
        <v>642</v>
      </c>
      <c r="D442" s="230" t="s">
        <v>128</v>
      </c>
      <c r="E442" s="231" t="s">
        <v>643</v>
      </c>
      <c r="F442" s="232" t="s">
        <v>644</v>
      </c>
      <c r="G442" s="233" t="s">
        <v>131</v>
      </c>
      <c r="H442" s="234">
        <v>471</v>
      </c>
      <c r="I442" s="235"/>
      <c r="J442" s="236">
        <f>ROUND(I442*H442,2)</f>
        <v>0</v>
      </c>
      <c r="K442" s="232" t="s">
        <v>132</v>
      </c>
      <c r="L442" s="42"/>
      <c r="M442" s="237" t="s">
        <v>1</v>
      </c>
      <c r="N442" s="238" t="s">
        <v>41</v>
      </c>
      <c r="O442" s="85"/>
      <c r="P442" s="239">
        <f>O442*H442</f>
        <v>0</v>
      </c>
      <c r="Q442" s="239">
        <v>0</v>
      </c>
      <c r="R442" s="239">
        <f>Q442*H442</f>
        <v>0</v>
      </c>
      <c r="S442" s="239">
        <v>0</v>
      </c>
      <c r="T442" s="240">
        <f>S442*H442</f>
        <v>0</v>
      </c>
      <c r="AR442" s="241" t="s">
        <v>133</v>
      </c>
      <c r="AT442" s="241" t="s">
        <v>128</v>
      </c>
      <c r="AU442" s="241" t="s">
        <v>84</v>
      </c>
      <c r="AY442" s="16" t="s">
        <v>126</v>
      </c>
      <c r="BE442" s="242">
        <f>IF(N442="základní",J442,0)</f>
        <v>0</v>
      </c>
      <c r="BF442" s="242">
        <f>IF(N442="snížená",J442,0)</f>
        <v>0</v>
      </c>
      <c r="BG442" s="242">
        <f>IF(N442="zákl. přenesená",J442,0)</f>
        <v>0</v>
      </c>
      <c r="BH442" s="242">
        <f>IF(N442="sníž. přenesená",J442,0)</f>
        <v>0</v>
      </c>
      <c r="BI442" s="242">
        <f>IF(N442="nulová",J442,0)</f>
        <v>0</v>
      </c>
      <c r="BJ442" s="16" t="s">
        <v>82</v>
      </c>
      <c r="BK442" s="242">
        <f>ROUND(I442*H442,2)</f>
        <v>0</v>
      </c>
      <c r="BL442" s="16" t="s">
        <v>133</v>
      </c>
      <c r="BM442" s="241" t="s">
        <v>645</v>
      </c>
    </row>
    <row r="443" s="12" customFormat="1">
      <c r="B443" s="243"/>
      <c r="C443" s="244"/>
      <c r="D443" s="245" t="s">
        <v>135</v>
      </c>
      <c r="E443" s="246" t="s">
        <v>1</v>
      </c>
      <c r="F443" s="247" t="s">
        <v>646</v>
      </c>
      <c r="G443" s="244"/>
      <c r="H443" s="246" t="s">
        <v>1</v>
      </c>
      <c r="I443" s="248"/>
      <c r="J443" s="244"/>
      <c r="K443" s="244"/>
      <c r="L443" s="249"/>
      <c r="M443" s="250"/>
      <c r="N443" s="251"/>
      <c r="O443" s="251"/>
      <c r="P443" s="251"/>
      <c r="Q443" s="251"/>
      <c r="R443" s="251"/>
      <c r="S443" s="251"/>
      <c r="T443" s="252"/>
      <c r="AT443" s="253" t="s">
        <v>135</v>
      </c>
      <c r="AU443" s="253" t="s">
        <v>84</v>
      </c>
      <c r="AV443" s="12" t="s">
        <v>82</v>
      </c>
      <c r="AW443" s="12" t="s">
        <v>32</v>
      </c>
      <c r="AX443" s="12" t="s">
        <v>76</v>
      </c>
      <c r="AY443" s="253" t="s">
        <v>126</v>
      </c>
    </row>
    <row r="444" s="13" customFormat="1">
      <c r="B444" s="254"/>
      <c r="C444" s="255"/>
      <c r="D444" s="245" t="s">
        <v>135</v>
      </c>
      <c r="E444" s="256" t="s">
        <v>1</v>
      </c>
      <c r="F444" s="257" t="s">
        <v>647</v>
      </c>
      <c r="G444" s="255"/>
      <c r="H444" s="258">
        <v>471</v>
      </c>
      <c r="I444" s="259"/>
      <c r="J444" s="255"/>
      <c r="K444" s="255"/>
      <c r="L444" s="260"/>
      <c r="M444" s="261"/>
      <c r="N444" s="262"/>
      <c r="O444" s="262"/>
      <c r="P444" s="262"/>
      <c r="Q444" s="262"/>
      <c r="R444" s="262"/>
      <c r="S444" s="262"/>
      <c r="T444" s="263"/>
      <c r="AT444" s="264" t="s">
        <v>135</v>
      </c>
      <c r="AU444" s="264" t="s">
        <v>84</v>
      </c>
      <c r="AV444" s="13" t="s">
        <v>84</v>
      </c>
      <c r="AW444" s="13" t="s">
        <v>32</v>
      </c>
      <c r="AX444" s="13" t="s">
        <v>76</v>
      </c>
      <c r="AY444" s="264" t="s">
        <v>126</v>
      </c>
    </row>
    <row r="445" s="14" customFormat="1">
      <c r="B445" s="265"/>
      <c r="C445" s="266"/>
      <c r="D445" s="245" t="s">
        <v>135</v>
      </c>
      <c r="E445" s="267" t="s">
        <v>1</v>
      </c>
      <c r="F445" s="268" t="s">
        <v>138</v>
      </c>
      <c r="G445" s="266"/>
      <c r="H445" s="269">
        <v>471</v>
      </c>
      <c r="I445" s="270"/>
      <c r="J445" s="266"/>
      <c r="K445" s="266"/>
      <c r="L445" s="271"/>
      <c r="M445" s="272"/>
      <c r="N445" s="273"/>
      <c r="O445" s="273"/>
      <c r="P445" s="273"/>
      <c r="Q445" s="273"/>
      <c r="R445" s="273"/>
      <c r="S445" s="273"/>
      <c r="T445" s="274"/>
      <c r="AT445" s="275" t="s">
        <v>135</v>
      </c>
      <c r="AU445" s="275" t="s">
        <v>84</v>
      </c>
      <c r="AV445" s="14" t="s">
        <v>133</v>
      </c>
      <c r="AW445" s="14" t="s">
        <v>32</v>
      </c>
      <c r="AX445" s="14" t="s">
        <v>82</v>
      </c>
      <c r="AY445" s="275" t="s">
        <v>126</v>
      </c>
    </row>
    <row r="446" s="1" customFormat="1" ht="24" customHeight="1">
      <c r="B446" s="37"/>
      <c r="C446" s="230" t="s">
        <v>648</v>
      </c>
      <c r="D446" s="230" t="s">
        <v>128</v>
      </c>
      <c r="E446" s="231" t="s">
        <v>649</v>
      </c>
      <c r="F446" s="232" t="s">
        <v>650</v>
      </c>
      <c r="G446" s="233" t="s">
        <v>131</v>
      </c>
      <c r="H446" s="234">
        <v>476</v>
      </c>
      <c r="I446" s="235"/>
      <c r="J446" s="236">
        <f>ROUND(I446*H446,2)</f>
        <v>0</v>
      </c>
      <c r="K446" s="232" t="s">
        <v>132</v>
      </c>
      <c r="L446" s="42"/>
      <c r="M446" s="237" t="s">
        <v>1</v>
      </c>
      <c r="N446" s="238" t="s">
        <v>41</v>
      </c>
      <c r="O446" s="85"/>
      <c r="P446" s="239">
        <f>O446*H446</f>
        <v>0</v>
      </c>
      <c r="Q446" s="239">
        <v>0</v>
      </c>
      <c r="R446" s="239">
        <f>Q446*H446</f>
        <v>0</v>
      </c>
      <c r="S446" s="239">
        <v>0</v>
      </c>
      <c r="T446" s="240">
        <f>S446*H446</f>
        <v>0</v>
      </c>
      <c r="AR446" s="241" t="s">
        <v>133</v>
      </c>
      <c r="AT446" s="241" t="s">
        <v>128</v>
      </c>
      <c r="AU446" s="241" t="s">
        <v>84</v>
      </c>
      <c r="AY446" s="16" t="s">
        <v>126</v>
      </c>
      <c r="BE446" s="242">
        <f>IF(N446="základní",J446,0)</f>
        <v>0</v>
      </c>
      <c r="BF446" s="242">
        <f>IF(N446="snížená",J446,0)</f>
        <v>0</v>
      </c>
      <c r="BG446" s="242">
        <f>IF(N446="zákl. přenesená",J446,0)</f>
        <v>0</v>
      </c>
      <c r="BH446" s="242">
        <f>IF(N446="sníž. přenesená",J446,0)</f>
        <v>0</v>
      </c>
      <c r="BI446" s="242">
        <f>IF(N446="nulová",J446,0)</f>
        <v>0</v>
      </c>
      <c r="BJ446" s="16" t="s">
        <v>82</v>
      </c>
      <c r="BK446" s="242">
        <f>ROUND(I446*H446,2)</f>
        <v>0</v>
      </c>
      <c r="BL446" s="16" t="s">
        <v>133</v>
      </c>
      <c r="BM446" s="241" t="s">
        <v>651</v>
      </c>
    </row>
    <row r="447" s="12" customFormat="1">
      <c r="B447" s="243"/>
      <c r="C447" s="244"/>
      <c r="D447" s="245" t="s">
        <v>135</v>
      </c>
      <c r="E447" s="246" t="s">
        <v>1</v>
      </c>
      <c r="F447" s="247" t="s">
        <v>652</v>
      </c>
      <c r="G447" s="244"/>
      <c r="H447" s="246" t="s">
        <v>1</v>
      </c>
      <c r="I447" s="248"/>
      <c r="J447" s="244"/>
      <c r="K447" s="244"/>
      <c r="L447" s="249"/>
      <c r="M447" s="250"/>
      <c r="N447" s="251"/>
      <c r="O447" s="251"/>
      <c r="P447" s="251"/>
      <c r="Q447" s="251"/>
      <c r="R447" s="251"/>
      <c r="S447" s="251"/>
      <c r="T447" s="252"/>
      <c r="AT447" s="253" t="s">
        <v>135</v>
      </c>
      <c r="AU447" s="253" t="s">
        <v>84</v>
      </c>
      <c r="AV447" s="12" t="s">
        <v>82</v>
      </c>
      <c r="AW447" s="12" t="s">
        <v>32</v>
      </c>
      <c r="AX447" s="12" t="s">
        <v>76</v>
      </c>
      <c r="AY447" s="253" t="s">
        <v>126</v>
      </c>
    </row>
    <row r="448" s="13" customFormat="1">
      <c r="B448" s="254"/>
      <c r="C448" s="255"/>
      <c r="D448" s="245" t="s">
        <v>135</v>
      </c>
      <c r="E448" s="256" t="s">
        <v>1</v>
      </c>
      <c r="F448" s="257" t="s">
        <v>588</v>
      </c>
      <c r="G448" s="255"/>
      <c r="H448" s="258">
        <v>476</v>
      </c>
      <c r="I448" s="259"/>
      <c r="J448" s="255"/>
      <c r="K448" s="255"/>
      <c r="L448" s="260"/>
      <c r="M448" s="261"/>
      <c r="N448" s="262"/>
      <c r="O448" s="262"/>
      <c r="P448" s="262"/>
      <c r="Q448" s="262"/>
      <c r="R448" s="262"/>
      <c r="S448" s="262"/>
      <c r="T448" s="263"/>
      <c r="AT448" s="264" t="s">
        <v>135</v>
      </c>
      <c r="AU448" s="264" t="s">
        <v>84</v>
      </c>
      <c r="AV448" s="13" t="s">
        <v>84</v>
      </c>
      <c r="AW448" s="13" t="s">
        <v>32</v>
      </c>
      <c r="AX448" s="13" t="s">
        <v>76</v>
      </c>
      <c r="AY448" s="264" t="s">
        <v>126</v>
      </c>
    </row>
    <row r="449" s="14" customFormat="1">
      <c r="B449" s="265"/>
      <c r="C449" s="266"/>
      <c r="D449" s="245" t="s">
        <v>135</v>
      </c>
      <c r="E449" s="267" t="s">
        <v>1</v>
      </c>
      <c r="F449" s="268" t="s">
        <v>138</v>
      </c>
      <c r="G449" s="266"/>
      <c r="H449" s="269">
        <v>476</v>
      </c>
      <c r="I449" s="270"/>
      <c r="J449" s="266"/>
      <c r="K449" s="266"/>
      <c r="L449" s="271"/>
      <c r="M449" s="272"/>
      <c r="N449" s="273"/>
      <c r="O449" s="273"/>
      <c r="P449" s="273"/>
      <c r="Q449" s="273"/>
      <c r="R449" s="273"/>
      <c r="S449" s="273"/>
      <c r="T449" s="274"/>
      <c r="AT449" s="275" t="s">
        <v>135</v>
      </c>
      <c r="AU449" s="275" t="s">
        <v>84</v>
      </c>
      <c r="AV449" s="14" t="s">
        <v>133</v>
      </c>
      <c r="AW449" s="14" t="s">
        <v>32</v>
      </c>
      <c r="AX449" s="14" t="s">
        <v>82</v>
      </c>
      <c r="AY449" s="275" t="s">
        <v>126</v>
      </c>
    </row>
    <row r="450" s="1" customFormat="1" ht="24" customHeight="1">
      <c r="B450" s="37"/>
      <c r="C450" s="230" t="s">
        <v>653</v>
      </c>
      <c r="D450" s="230" t="s">
        <v>128</v>
      </c>
      <c r="E450" s="231" t="s">
        <v>649</v>
      </c>
      <c r="F450" s="232" t="s">
        <v>650</v>
      </c>
      <c r="G450" s="233" t="s">
        <v>131</v>
      </c>
      <c r="H450" s="234">
        <v>6</v>
      </c>
      <c r="I450" s="235"/>
      <c r="J450" s="236">
        <f>ROUND(I450*H450,2)</f>
        <v>0</v>
      </c>
      <c r="K450" s="232" t="s">
        <v>132</v>
      </c>
      <c r="L450" s="42"/>
      <c r="M450" s="237" t="s">
        <v>1</v>
      </c>
      <c r="N450" s="238" t="s">
        <v>41</v>
      </c>
      <c r="O450" s="85"/>
      <c r="P450" s="239">
        <f>O450*H450</f>
        <v>0</v>
      </c>
      <c r="Q450" s="239">
        <v>0</v>
      </c>
      <c r="R450" s="239">
        <f>Q450*H450</f>
        <v>0</v>
      </c>
      <c r="S450" s="239">
        <v>0</v>
      </c>
      <c r="T450" s="240">
        <f>S450*H450</f>
        <v>0</v>
      </c>
      <c r="AR450" s="241" t="s">
        <v>133</v>
      </c>
      <c r="AT450" s="241" t="s">
        <v>128</v>
      </c>
      <c r="AU450" s="241" t="s">
        <v>84</v>
      </c>
      <c r="AY450" s="16" t="s">
        <v>126</v>
      </c>
      <c r="BE450" s="242">
        <f>IF(N450="základní",J450,0)</f>
        <v>0</v>
      </c>
      <c r="BF450" s="242">
        <f>IF(N450="snížená",J450,0)</f>
        <v>0</v>
      </c>
      <c r="BG450" s="242">
        <f>IF(N450="zákl. přenesená",J450,0)</f>
        <v>0</v>
      </c>
      <c r="BH450" s="242">
        <f>IF(N450="sníž. přenesená",J450,0)</f>
        <v>0</v>
      </c>
      <c r="BI450" s="242">
        <f>IF(N450="nulová",J450,0)</f>
        <v>0</v>
      </c>
      <c r="BJ450" s="16" t="s">
        <v>82</v>
      </c>
      <c r="BK450" s="242">
        <f>ROUND(I450*H450,2)</f>
        <v>0</v>
      </c>
      <c r="BL450" s="16" t="s">
        <v>133</v>
      </c>
      <c r="BM450" s="241" t="s">
        <v>654</v>
      </c>
    </row>
    <row r="451" s="12" customFormat="1">
      <c r="B451" s="243"/>
      <c r="C451" s="244"/>
      <c r="D451" s="245" t="s">
        <v>135</v>
      </c>
      <c r="E451" s="246" t="s">
        <v>1</v>
      </c>
      <c r="F451" s="247" t="s">
        <v>655</v>
      </c>
      <c r="G451" s="244"/>
      <c r="H451" s="246" t="s">
        <v>1</v>
      </c>
      <c r="I451" s="248"/>
      <c r="J451" s="244"/>
      <c r="K451" s="244"/>
      <c r="L451" s="249"/>
      <c r="M451" s="250"/>
      <c r="N451" s="251"/>
      <c r="O451" s="251"/>
      <c r="P451" s="251"/>
      <c r="Q451" s="251"/>
      <c r="R451" s="251"/>
      <c r="S451" s="251"/>
      <c r="T451" s="252"/>
      <c r="AT451" s="253" t="s">
        <v>135</v>
      </c>
      <c r="AU451" s="253" t="s">
        <v>84</v>
      </c>
      <c r="AV451" s="12" t="s">
        <v>82</v>
      </c>
      <c r="AW451" s="12" t="s">
        <v>32</v>
      </c>
      <c r="AX451" s="12" t="s">
        <v>76</v>
      </c>
      <c r="AY451" s="253" t="s">
        <v>126</v>
      </c>
    </row>
    <row r="452" s="13" customFormat="1">
      <c r="B452" s="254"/>
      <c r="C452" s="255"/>
      <c r="D452" s="245" t="s">
        <v>135</v>
      </c>
      <c r="E452" s="256" t="s">
        <v>1</v>
      </c>
      <c r="F452" s="257" t="s">
        <v>143</v>
      </c>
      <c r="G452" s="255"/>
      <c r="H452" s="258">
        <v>6</v>
      </c>
      <c r="I452" s="259"/>
      <c r="J452" s="255"/>
      <c r="K452" s="255"/>
      <c r="L452" s="260"/>
      <c r="M452" s="261"/>
      <c r="N452" s="262"/>
      <c r="O452" s="262"/>
      <c r="P452" s="262"/>
      <c r="Q452" s="262"/>
      <c r="R452" s="262"/>
      <c r="S452" s="262"/>
      <c r="T452" s="263"/>
      <c r="AT452" s="264" t="s">
        <v>135</v>
      </c>
      <c r="AU452" s="264" t="s">
        <v>84</v>
      </c>
      <c r="AV452" s="13" t="s">
        <v>84</v>
      </c>
      <c r="AW452" s="13" t="s">
        <v>32</v>
      </c>
      <c r="AX452" s="13" t="s">
        <v>76</v>
      </c>
      <c r="AY452" s="264" t="s">
        <v>126</v>
      </c>
    </row>
    <row r="453" s="14" customFormat="1">
      <c r="B453" s="265"/>
      <c r="C453" s="266"/>
      <c r="D453" s="245" t="s">
        <v>135</v>
      </c>
      <c r="E453" s="267" t="s">
        <v>1</v>
      </c>
      <c r="F453" s="268" t="s">
        <v>138</v>
      </c>
      <c r="G453" s="266"/>
      <c r="H453" s="269">
        <v>6</v>
      </c>
      <c r="I453" s="270"/>
      <c r="J453" s="266"/>
      <c r="K453" s="266"/>
      <c r="L453" s="271"/>
      <c r="M453" s="272"/>
      <c r="N453" s="273"/>
      <c r="O453" s="273"/>
      <c r="P453" s="273"/>
      <c r="Q453" s="273"/>
      <c r="R453" s="273"/>
      <c r="S453" s="273"/>
      <c r="T453" s="274"/>
      <c r="AT453" s="275" t="s">
        <v>135</v>
      </c>
      <c r="AU453" s="275" t="s">
        <v>84</v>
      </c>
      <c r="AV453" s="14" t="s">
        <v>133</v>
      </c>
      <c r="AW453" s="14" t="s">
        <v>32</v>
      </c>
      <c r="AX453" s="14" t="s">
        <v>82</v>
      </c>
      <c r="AY453" s="275" t="s">
        <v>126</v>
      </c>
    </row>
    <row r="454" s="1" customFormat="1" ht="24" customHeight="1">
      <c r="B454" s="37"/>
      <c r="C454" s="230" t="s">
        <v>656</v>
      </c>
      <c r="D454" s="230" t="s">
        <v>128</v>
      </c>
      <c r="E454" s="231" t="s">
        <v>657</v>
      </c>
      <c r="F454" s="232" t="s">
        <v>658</v>
      </c>
      <c r="G454" s="233" t="s">
        <v>131</v>
      </c>
      <c r="H454" s="234">
        <v>269</v>
      </c>
      <c r="I454" s="235"/>
      <c r="J454" s="236">
        <f>ROUND(I454*H454,2)</f>
        <v>0</v>
      </c>
      <c r="K454" s="232" t="s">
        <v>132</v>
      </c>
      <c r="L454" s="42"/>
      <c r="M454" s="237" t="s">
        <v>1</v>
      </c>
      <c r="N454" s="238" t="s">
        <v>41</v>
      </c>
      <c r="O454" s="85"/>
      <c r="P454" s="239">
        <f>O454*H454</f>
        <v>0</v>
      </c>
      <c r="Q454" s="239">
        <v>0</v>
      </c>
      <c r="R454" s="239">
        <f>Q454*H454</f>
        <v>0</v>
      </c>
      <c r="S454" s="239">
        <v>0</v>
      </c>
      <c r="T454" s="240">
        <f>S454*H454</f>
        <v>0</v>
      </c>
      <c r="AR454" s="241" t="s">
        <v>133</v>
      </c>
      <c r="AT454" s="241" t="s">
        <v>128</v>
      </c>
      <c r="AU454" s="241" t="s">
        <v>84</v>
      </c>
      <c r="AY454" s="16" t="s">
        <v>126</v>
      </c>
      <c r="BE454" s="242">
        <f>IF(N454="základní",J454,0)</f>
        <v>0</v>
      </c>
      <c r="BF454" s="242">
        <f>IF(N454="snížená",J454,0)</f>
        <v>0</v>
      </c>
      <c r="BG454" s="242">
        <f>IF(N454="zákl. přenesená",J454,0)</f>
        <v>0</v>
      </c>
      <c r="BH454" s="242">
        <f>IF(N454="sníž. přenesená",J454,0)</f>
        <v>0</v>
      </c>
      <c r="BI454" s="242">
        <f>IF(N454="nulová",J454,0)</f>
        <v>0</v>
      </c>
      <c r="BJ454" s="16" t="s">
        <v>82</v>
      </c>
      <c r="BK454" s="242">
        <f>ROUND(I454*H454,2)</f>
        <v>0</v>
      </c>
      <c r="BL454" s="16" t="s">
        <v>133</v>
      </c>
      <c r="BM454" s="241" t="s">
        <v>659</v>
      </c>
    </row>
    <row r="455" s="12" customFormat="1">
      <c r="B455" s="243"/>
      <c r="C455" s="244"/>
      <c r="D455" s="245" t="s">
        <v>135</v>
      </c>
      <c r="E455" s="246" t="s">
        <v>1</v>
      </c>
      <c r="F455" s="247" t="s">
        <v>660</v>
      </c>
      <c r="G455" s="244"/>
      <c r="H455" s="246" t="s">
        <v>1</v>
      </c>
      <c r="I455" s="248"/>
      <c r="J455" s="244"/>
      <c r="K455" s="244"/>
      <c r="L455" s="249"/>
      <c r="M455" s="250"/>
      <c r="N455" s="251"/>
      <c r="O455" s="251"/>
      <c r="P455" s="251"/>
      <c r="Q455" s="251"/>
      <c r="R455" s="251"/>
      <c r="S455" s="251"/>
      <c r="T455" s="252"/>
      <c r="AT455" s="253" t="s">
        <v>135</v>
      </c>
      <c r="AU455" s="253" t="s">
        <v>84</v>
      </c>
      <c r="AV455" s="12" t="s">
        <v>82</v>
      </c>
      <c r="AW455" s="12" t="s">
        <v>32</v>
      </c>
      <c r="AX455" s="12" t="s">
        <v>76</v>
      </c>
      <c r="AY455" s="253" t="s">
        <v>126</v>
      </c>
    </row>
    <row r="456" s="13" customFormat="1">
      <c r="B456" s="254"/>
      <c r="C456" s="255"/>
      <c r="D456" s="245" t="s">
        <v>135</v>
      </c>
      <c r="E456" s="256" t="s">
        <v>1</v>
      </c>
      <c r="F456" s="257" t="s">
        <v>595</v>
      </c>
      <c r="G456" s="255"/>
      <c r="H456" s="258">
        <v>269</v>
      </c>
      <c r="I456" s="259"/>
      <c r="J456" s="255"/>
      <c r="K456" s="255"/>
      <c r="L456" s="260"/>
      <c r="M456" s="261"/>
      <c r="N456" s="262"/>
      <c r="O456" s="262"/>
      <c r="P456" s="262"/>
      <c r="Q456" s="262"/>
      <c r="R456" s="262"/>
      <c r="S456" s="262"/>
      <c r="T456" s="263"/>
      <c r="AT456" s="264" t="s">
        <v>135</v>
      </c>
      <c r="AU456" s="264" t="s">
        <v>84</v>
      </c>
      <c r="AV456" s="13" t="s">
        <v>84</v>
      </c>
      <c r="AW456" s="13" t="s">
        <v>32</v>
      </c>
      <c r="AX456" s="13" t="s">
        <v>76</v>
      </c>
      <c r="AY456" s="264" t="s">
        <v>126</v>
      </c>
    </row>
    <row r="457" s="14" customFormat="1">
      <c r="B457" s="265"/>
      <c r="C457" s="266"/>
      <c r="D457" s="245" t="s">
        <v>135</v>
      </c>
      <c r="E457" s="267" t="s">
        <v>1</v>
      </c>
      <c r="F457" s="268" t="s">
        <v>138</v>
      </c>
      <c r="G457" s="266"/>
      <c r="H457" s="269">
        <v>269</v>
      </c>
      <c r="I457" s="270"/>
      <c r="J457" s="266"/>
      <c r="K457" s="266"/>
      <c r="L457" s="271"/>
      <c r="M457" s="272"/>
      <c r="N457" s="273"/>
      <c r="O457" s="273"/>
      <c r="P457" s="273"/>
      <c r="Q457" s="273"/>
      <c r="R457" s="273"/>
      <c r="S457" s="273"/>
      <c r="T457" s="274"/>
      <c r="AT457" s="275" t="s">
        <v>135</v>
      </c>
      <c r="AU457" s="275" t="s">
        <v>84</v>
      </c>
      <c r="AV457" s="14" t="s">
        <v>133</v>
      </c>
      <c r="AW457" s="14" t="s">
        <v>32</v>
      </c>
      <c r="AX457" s="14" t="s">
        <v>82</v>
      </c>
      <c r="AY457" s="275" t="s">
        <v>126</v>
      </c>
    </row>
    <row r="458" s="1" customFormat="1" ht="24" customHeight="1">
      <c r="B458" s="37"/>
      <c r="C458" s="230" t="s">
        <v>661</v>
      </c>
      <c r="D458" s="230" t="s">
        <v>128</v>
      </c>
      <c r="E458" s="231" t="s">
        <v>662</v>
      </c>
      <c r="F458" s="232" t="s">
        <v>663</v>
      </c>
      <c r="G458" s="233" t="s">
        <v>131</v>
      </c>
      <c r="H458" s="234">
        <v>31</v>
      </c>
      <c r="I458" s="235"/>
      <c r="J458" s="236">
        <f>ROUND(I458*H458,2)</f>
        <v>0</v>
      </c>
      <c r="K458" s="232" t="s">
        <v>132</v>
      </c>
      <c r="L458" s="42"/>
      <c r="M458" s="237" t="s">
        <v>1</v>
      </c>
      <c r="N458" s="238" t="s">
        <v>41</v>
      </c>
      <c r="O458" s="85"/>
      <c r="P458" s="239">
        <f>O458*H458</f>
        <v>0</v>
      </c>
      <c r="Q458" s="239">
        <v>0.40799999999999997</v>
      </c>
      <c r="R458" s="239">
        <f>Q458*H458</f>
        <v>12.648</v>
      </c>
      <c r="S458" s="239">
        <v>0</v>
      </c>
      <c r="T458" s="240">
        <f>S458*H458</f>
        <v>0</v>
      </c>
      <c r="AR458" s="241" t="s">
        <v>133</v>
      </c>
      <c r="AT458" s="241" t="s">
        <v>128</v>
      </c>
      <c r="AU458" s="241" t="s">
        <v>84</v>
      </c>
      <c r="AY458" s="16" t="s">
        <v>126</v>
      </c>
      <c r="BE458" s="242">
        <f>IF(N458="základní",J458,0)</f>
        <v>0</v>
      </c>
      <c r="BF458" s="242">
        <f>IF(N458="snížená",J458,0)</f>
        <v>0</v>
      </c>
      <c r="BG458" s="242">
        <f>IF(N458="zákl. přenesená",J458,0)</f>
        <v>0</v>
      </c>
      <c r="BH458" s="242">
        <f>IF(N458="sníž. přenesená",J458,0)</f>
        <v>0</v>
      </c>
      <c r="BI458" s="242">
        <f>IF(N458="nulová",J458,0)</f>
        <v>0</v>
      </c>
      <c r="BJ458" s="16" t="s">
        <v>82</v>
      </c>
      <c r="BK458" s="242">
        <f>ROUND(I458*H458,2)</f>
        <v>0</v>
      </c>
      <c r="BL458" s="16" t="s">
        <v>133</v>
      </c>
      <c r="BM458" s="241" t="s">
        <v>664</v>
      </c>
    </row>
    <row r="459" s="12" customFormat="1">
      <c r="B459" s="243"/>
      <c r="C459" s="244"/>
      <c r="D459" s="245" t="s">
        <v>135</v>
      </c>
      <c r="E459" s="246" t="s">
        <v>1</v>
      </c>
      <c r="F459" s="247" t="s">
        <v>665</v>
      </c>
      <c r="G459" s="244"/>
      <c r="H459" s="246" t="s">
        <v>1</v>
      </c>
      <c r="I459" s="248"/>
      <c r="J459" s="244"/>
      <c r="K459" s="244"/>
      <c r="L459" s="249"/>
      <c r="M459" s="250"/>
      <c r="N459" s="251"/>
      <c r="O459" s="251"/>
      <c r="P459" s="251"/>
      <c r="Q459" s="251"/>
      <c r="R459" s="251"/>
      <c r="S459" s="251"/>
      <c r="T459" s="252"/>
      <c r="AT459" s="253" t="s">
        <v>135</v>
      </c>
      <c r="AU459" s="253" t="s">
        <v>84</v>
      </c>
      <c r="AV459" s="12" t="s">
        <v>82</v>
      </c>
      <c r="AW459" s="12" t="s">
        <v>32</v>
      </c>
      <c r="AX459" s="12" t="s">
        <v>76</v>
      </c>
      <c r="AY459" s="253" t="s">
        <v>126</v>
      </c>
    </row>
    <row r="460" s="13" customFormat="1">
      <c r="B460" s="254"/>
      <c r="C460" s="255"/>
      <c r="D460" s="245" t="s">
        <v>135</v>
      </c>
      <c r="E460" s="256" t="s">
        <v>1</v>
      </c>
      <c r="F460" s="257" t="s">
        <v>666</v>
      </c>
      <c r="G460" s="255"/>
      <c r="H460" s="258">
        <v>31</v>
      </c>
      <c r="I460" s="259"/>
      <c r="J460" s="255"/>
      <c r="K460" s="255"/>
      <c r="L460" s="260"/>
      <c r="M460" s="261"/>
      <c r="N460" s="262"/>
      <c r="O460" s="262"/>
      <c r="P460" s="262"/>
      <c r="Q460" s="262"/>
      <c r="R460" s="262"/>
      <c r="S460" s="262"/>
      <c r="T460" s="263"/>
      <c r="AT460" s="264" t="s">
        <v>135</v>
      </c>
      <c r="AU460" s="264" t="s">
        <v>84</v>
      </c>
      <c r="AV460" s="13" t="s">
        <v>84</v>
      </c>
      <c r="AW460" s="13" t="s">
        <v>32</v>
      </c>
      <c r="AX460" s="13" t="s">
        <v>76</v>
      </c>
      <c r="AY460" s="264" t="s">
        <v>126</v>
      </c>
    </row>
    <row r="461" s="14" customFormat="1">
      <c r="B461" s="265"/>
      <c r="C461" s="266"/>
      <c r="D461" s="245" t="s">
        <v>135</v>
      </c>
      <c r="E461" s="267" t="s">
        <v>1</v>
      </c>
      <c r="F461" s="268" t="s">
        <v>138</v>
      </c>
      <c r="G461" s="266"/>
      <c r="H461" s="269">
        <v>31</v>
      </c>
      <c r="I461" s="270"/>
      <c r="J461" s="266"/>
      <c r="K461" s="266"/>
      <c r="L461" s="271"/>
      <c r="M461" s="272"/>
      <c r="N461" s="273"/>
      <c r="O461" s="273"/>
      <c r="P461" s="273"/>
      <c r="Q461" s="273"/>
      <c r="R461" s="273"/>
      <c r="S461" s="273"/>
      <c r="T461" s="274"/>
      <c r="AT461" s="275" t="s">
        <v>135</v>
      </c>
      <c r="AU461" s="275" t="s">
        <v>84</v>
      </c>
      <c r="AV461" s="14" t="s">
        <v>133</v>
      </c>
      <c r="AW461" s="14" t="s">
        <v>32</v>
      </c>
      <c r="AX461" s="14" t="s">
        <v>82</v>
      </c>
      <c r="AY461" s="275" t="s">
        <v>126</v>
      </c>
    </row>
    <row r="462" s="1" customFormat="1" ht="24" customHeight="1">
      <c r="B462" s="37"/>
      <c r="C462" s="230" t="s">
        <v>667</v>
      </c>
      <c r="D462" s="230" t="s">
        <v>128</v>
      </c>
      <c r="E462" s="231" t="s">
        <v>668</v>
      </c>
      <c r="F462" s="232" t="s">
        <v>669</v>
      </c>
      <c r="G462" s="233" t="s">
        <v>131</v>
      </c>
      <c r="H462" s="234">
        <v>476</v>
      </c>
      <c r="I462" s="235"/>
      <c r="J462" s="236">
        <f>ROUND(I462*H462,2)</f>
        <v>0</v>
      </c>
      <c r="K462" s="232" t="s">
        <v>132</v>
      </c>
      <c r="L462" s="42"/>
      <c r="M462" s="237" t="s">
        <v>1</v>
      </c>
      <c r="N462" s="238" t="s">
        <v>41</v>
      </c>
      <c r="O462" s="85"/>
      <c r="P462" s="239">
        <f>O462*H462</f>
        <v>0</v>
      </c>
      <c r="Q462" s="239">
        <v>0</v>
      </c>
      <c r="R462" s="239">
        <f>Q462*H462</f>
        <v>0</v>
      </c>
      <c r="S462" s="239">
        <v>0</v>
      </c>
      <c r="T462" s="240">
        <f>S462*H462</f>
        <v>0</v>
      </c>
      <c r="AR462" s="241" t="s">
        <v>133</v>
      </c>
      <c r="AT462" s="241" t="s">
        <v>128</v>
      </c>
      <c r="AU462" s="241" t="s">
        <v>84</v>
      </c>
      <c r="AY462" s="16" t="s">
        <v>126</v>
      </c>
      <c r="BE462" s="242">
        <f>IF(N462="základní",J462,0)</f>
        <v>0</v>
      </c>
      <c r="BF462" s="242">
        <f>IF(N462="snížená",J462,0)</f>
        <v>0</v>
      </c>
      <c r="BG462" s="242">
        <f>IF(N462="zákl. přenesená",J462,0)</f>
        <v>0</v>
      </c>
      <c r="BH462" s="242">
        <f>IF(N462="sníž. přenesená",J462,0)</f>
        <v>0</v>
      </c>
      <c r="BI462" s="242">
        <f>IF(N462="nulová",J462,0)</f>
        <v>0</v>
      </c>
      <c r="BJ462" s="16" t="s">
        <v>82</v>
      </c>
      <c r="BK462" s="242">
        <f>ROUND(I462*H462,2)</f>
        <v>0</v>
      </c>
      <c r="BL462" s="16" t="s">
        <v>133</v>
      </c>
      <c r="BM462" s="241" t="s">
        <v>670</v>
      </c>
    </row>
    <row r="463" s="12" customFormat="1">
      <c r="B463" s="243"/>
      <c r="C463" s="244"/>
      <c r="D463" s="245" t="s">
        <v>135</v>
      </c>
      <c r="E463" s="246" t="s">
        <v>1</v>
      </c>
      <c r="F463" s="247" t="s">
        <v>646</v>
      </c>
      <c r="G463" s="244"/>
      <c r="H463" s="246" t="s">
        <v>1</v>
      </c>
      <c r="I463" s="248"/>
      <c r="J463" s="244"/>
      <c r="K463" s="244"/>
      <c r="L463" s="249"/>
      <c r="M463" s="250"/>
      <c r="N463" s="251"/>
      <c r="O463" s="251"/>
      <c r="P463" s="251"/>
      <c r="Q463" s="251"/>
      <c r="R463" s="251"/>
      <c r="S463" s="251"/>
      <c r="T463" s="252"/>
      <c r="AT463" s="253" t="s">
        <v>135</v>
      </c>
      <c r="AU463" s="253" t="s">
        <v>84</v>
      </c>
      <c r="AV463" s="12" t="s">
        <v>82</v>
      </c>
      <c r="AW463" s="12" t="s">
        <v>32</v>
      </c>
      <c r="AX463" s="12" t="s">
        <v>76</v>
      </c>
      <c r="AY463" s="253" t="s">
        <v>126</v>
      </c>
    </row>
    <row r="464" s="13" customFormat="1">
      <c r="B464" s="254"/>
      <c r="C464" s="255"/>
      <c r="D464" s="245" t="s">
        <v>135</v>
      </c>
      <c r="E464" s="256" t="s">
        <v>1</v>
      </c>
      <c r="F464" s="257" t="s">
        <v>671</v>
      </c>
      <c r="G464" s="255"/>
      <c r="H464" s="258">
        <v>476</v>
      </c>
      <c r="I464" s="259"/>
      <c r="J464" s="255"/>
      <c r="K464" s="255"/>
      <c r="L464" s="260"/>
      <c r="M464" s="261"/>
      <c r="N464" s="262"/>
      <c r="O464" s="262"/>
      <c r="P464" s="262"/>
      <c r="Q464" s="262"/>
      <c r="R464" s="262"/>
      <c r="S464" s="262"/>
      <c r="T464" s="263"/>
      <c r="AT464" s="264" t="s">
        <v>135</v>
      </c>
      <c r="AU464" s="264" t="s">
        <v>84</v>
      </c>
      <c r="AV464" s="13" t="s">
        <v>84</v>
      </c>
      <c r="AW464" s="13" t="s">
        <v>32</v>
      </c>
      <c r="AX464" s="13" t="s">
        <v>76</v>
      </c>
      <c r="AY464" s="264" t="s">
        <v>126</v>
      </c>
    </row>
    <row r="465" s="14" customFormat="1">
      <c r="B465" s="265"/>
      <c r="C465" s="266"/>
      <c r="D465" s="245" t="s">
        <v>135</v>
      </c>
      <c r="E465" s="267" t="s">
        <v>1</v>
      </c>
      <c r="F465" s="268" t="s">
        <v>138</v>
      </c>
      <c r="G465" s="266"/>
      <c r="H465" s="269">
        <v>476</v>
      </c>
      <c r="I465" s="270"/>
      <c r="J465" s="266"/>
      <c r="K465" s="266"/>
      <c r="L465" s="271"/>
      <c r="M465" s="272"/>
      <c r="N465" s="273"/>
      <c r="O465" s="273"/>
      <c r="P465" s="273"/>
      <c r="Q465" s="273"/>
      <c r="R465" s="273"/>
      <c r="S465" s="273"/>
      <c r="T465" s="274"/>
      <c r="AT465" s="275" t="s">
        <v>135</v>
      </c>
      <c r="AU465" s="275" t="s">
        <v>84</v>
      </c>
      <c r="AV465" s="14" t="s">
        <v>133</v>
      </c>
      <c r="AW465" s="14" t="s">
        <v>32</v>
      </c>
      <c r="AX465" s="14" t="s">
        <v>82</v>
      </c>
      <c r="AY465" s="275" t="s">
        <v>126</v>
      </c>
    </row>
    <row r="466" s="1" customFormat="1" ht="24" customHeight="1">
      <c r="B466" s="37"/>
      <c r="C466" s="230" t="s">
        <v>672</v>
      </c>
      <c r="D466" s="230" t="s">
        <v>128</v>
      </c>
      <c r="E466" s="231" t="s">
        <v>668</v>
      </c>
      <c r="F466" s="232" t="s">
        <v>669</v>
      </c>
      <c r="G466" s="233" t="s">
        <v>131</v>
      </c>
      <c r="H466" s="234">
        <v>6</v>
      </c>
      <c r="I466" s="235"/>
      <c r="J466" s="236">
        <f>ROUND(I466*H466,2)</f>
        <v>0</v>
      </c>
      <c r="K466" s="232" t="s">
        <v>132</v>
      </c>
      <c r="L466" s="42"/>
      <c r="M466" s="237" t="s">
        <v>1</v>
      </c>
      <c r="N466" s="238" t="s">
        <v>41</v>
      </c>
      <c r="O466" s="85"/>
      <c r="P466" s="239">
        <f>O466*H466</f>
        <v>0</v>
      </c>
      <c r="Q466" s="239">
        <v>0</v>
      </c>
      <c r="R466" s="239">
        <f>Q466*H466</f>
        <v>0</v>
      </c>
      <c r="S466" s="239">
        <v>0</v>
      </c>
      <c r="T466" s="240">
        <f>S466*H466</f>
        <v>0</v>
      </c>
      <c r="AR466" s="241" t="s">
        <v>133</v>
      </c>
      <c r="AT466" s="241" t="s">
        <v>128</v>
      </c>
      <c r="AU466" s="241" t="s">
        <v>84</v>
      </c>
      <c r="AY466" s="16" t="s">
        <v>126</v>
      </c>
      <c r="BE466" s="242">
        <f>IF(N466="základní",J466,0)</f>
        <v>0</v>
      </c>
      <c r="BF466" s="242">
        <f>IF(N466="snížená",J466,0)</f>
        <v>0</v>
      </c>
      <c r="BG466" s="242">
        <f>IF(N466="zákl. přenesená",J466,0)</f>
        <v>0</v>
      </c>
      <c r="BH466" s="242">
        <f>IF(N466="sníž. přenesená",J466,0)</f>
        <v>0</v>
      </c>
      <c r="BI466" s="242">
        <f>IF(N466="nulová",J466,0)</f>
        <v>0</v>
      </c>
      <c r="BJ466" s="16" t="s">
        <v>82</v>
      </c>
      <c r="BK466" s="242">
        <f>ROUND(I466*H466,2)</f>
        <v>0</v>
      </c>
      <c r="BL466" s="16" t="s">
        <v>133</v>
      </c>
      <c r="BM466" s="241" t="s">
        <v>673</v>
      </c>
    </row>
    <row r="467" s="12" customFormat="1">
      <c r="B467" s="243"/>
      <c r="C467" s="244"/>
      <c r="D467" s="245" t="s">
        <v>135</v>
      </c>
      <c r="E467" s="246" t="s">
        <v>1</v>
      </c>
      <c r="F467" s="247" t="s">
        <v>674</v>
      </c>
      <c r="G467" s="244"/>
      <c r="H467" s="246" t="s">
        <v>1</v>
      </c>
      <c r="I467" s="248"/>
      <c r="J467" s="244"/>
      <c r="K467" s="244"/>
      <c r="L467" s="249"/>
      <c r="M467" s="250"/>
      <c r="N467" s="251"/>
      <c r="O467" s="251"/>
      <c r="P467" s="251"/>
      <c r="Q467" s="251"/>
      <c r="R467" s="251"/>
      <c r="S467" s="251"/>
      <c r="T467" s="252"/>
      <c r="AT467" s="253" t="s">
        <v>135</v>
      </c>
      <c r="AU467" s="253" t="s">
        <v>84</v>
      </c>
      <c r="AV467" s="12" t="s">
        <v>82</v>
      </c>
      <c r="AW467" s="12" t="s">
        <v>32</v>
      </c>
      <c r="AX467" s="12" t="s">
        <v>76</v>
      </c>
      <c r="AY467" s="253" t="s">
        <v>126</v>
      </c>
    </row>
    <row r="468" s="13" customFormat="1">
      <c r="B468" s="254"/>
      <c r="C468" s="255"/>
      <c r="D468" s="245" t="s">
        <v>135</v>
      </c>
      <c r="E468" s="256" t="s">
        <v>1</v>
      </c>
      <c r="F468" s="257" t="s">
        <v>143</v>
      </c>
      <c r="G468" s="255"/>
      <c r="H468" s="258">
        <v>6</v>
      </c>
      <c r="I468" s="259"/>
      <c r="J468" s="255"/>
      <c r="K468" s="255"/>
      <c r="L468" s="260"/>
      <c r="M468" s="261"/>
      <c r="N468" s="262"/>
      <c r="O468" s="262"/>
      <c r="P468" s="262"/>
      <c r="Q468" s="262"/>
      <c r="R468" s="262"/>
      <c r="S468" s="262"/>
      <c r="T468" s="263"/>
      <c r="AT468" s="264" t="s">
        <v>135</v>
      </c>
      <c r="AU468" s="264" t="s">
        <v>84</v>
      </c>
      <c r="AV468" s="13" t="s">
        <v>84</v>
      </c>
      <c r="AW468" s="13" t="s">
        <v>32</v>
      </c>
      <c r="AX468" s="13" t="s">
        <v>76</v>
      </c>
      <c r="AY468" s="264" t="s">
        <v>126</v>
      </c>
    </row>
    <row r="469" s="14" customFormat="1">
      <c r="B469" s="265"/>
      <c r="C469" s="266"/>
      <c r="D469" s="245" t="s">
        <v>135</v>
      </c>
      <c r="E469" s="267" t="s">
        <v>1</v>
      </c>
      <c r="F469" s="268" t="s">
        <v>138</v>
      </c>
      <c r="G469" s="266"/>
      <c r="H469" s="269">
        <v>6</v>
      </c>
      <c r="I469" s="270"/>
      <c r="J469" s="266"/>
      <c r="K469" s="266"/>
      <c r="L469" s="271"/>
      <c r="M469" s="272"/>
      <c r="N469" s="273"/>
      <c r="O469" s="273"/>
      <c r="P469" s="273"/>
      <c r="Q469" s="273"/>
      <c r="R469" s="273"/>
      <c r="S469" s="273"/>
      <c r="T469" s="274"/>
      <c r="AT469" s="275" t="s">
        <v>135</v>
      </c>
      <c r="AU469" s="275" t="s">
        <v>84</v>
      </c>
      <c r="AV469" s="14" t="s">
        <v>133</v>
      </c>
      <c r="AW469" s="14" t="s">
        <v>32</v>
      </c>
      <c r="AX469" s="14" t="s">
        <v>82</v>
      </c>
      <c r="AY469" s="275" t="s">
        <v>126</v>
      </c>
    </row>
    <row r="470" s="1" customFormat="1" ht="24" customHeight="1">
      <c r="B470" s="37"/>
      <c r="C470" s="230" t="s">
        <v>675</v>
      </c>
      <c r="D470" s="230" t="s">
        <v>128</v>
      </c>
      <c r="E470" s="231" t="s">
        <v>676</v>
      </c>
      <c r="F470" s="232" t="s">
        <v>677</v>
      </c>
      <c r="G470" s="233" t="s">
        <v>131</v>
      </c>
      <c r="H470" s="234">
        <v>471</v>
      </c>
      <c r="I470" s="235"/>
      <c r="J470" s="236">
        <f>ROUND(I470*H470,2)</f>
        <v>0</v>
      </c>
      <c r="K470" s="232" t="s">
        <v>132</v>
      </c>
      <c r="L470" s="42"/>
      <c r="M470" s="237" t="s">
        <v>1</v>
      </c>
      <c r="N470" s="238" t="s">
        <v>41</v>
      </c>
      <c r="O470" s="85"/>
      <c r="P470" s="239">
        <f>O470*H470</f>
        <v>0</v>
      </c>
      <c r="Q470" s="239">
        <v>0</v>
      </c>
      <c r="R470" s="239">
        <f>Q470*H470</f>
        <v>0</v>
      </c>
      <c r="S470" s="239">
        <v>0</v>
      </c>
      <c r="T470" s="240">
        <f>S470*H470</f>
        <v>0</v>
      </c>
      <c r="AR470" s="241" t="s">
        <v>133</v>
      </c>
      <c r="AT470" s="241" t="s">
        <v>128</v>
      </c>
      <c r="AU470" s="241" t="s">
        <v>84</v>
      </c>
      <c r="AY470" s="16" t="s">
        <v>126</v>
      </c>
      <c r="BE470" s="242">
        <f>IF(N470="základní",J470,0)</f>
        <v>0</v>
      </c>
      <c r="BF470" s="242">
        <f>IF(N470="snížená",J470,0)</f>
        <v>0</v>
      </c>
      <c r="BG470" s="242">
        <f>IF(N470="zákl. přenesená",J470,0)</f>
        <v>0</v>
      </c>
      <c r="BH470" s="242">
        <f>IF(N470="sníž. přenesená",J470,0)</f>
        <v>0</v>
      </c>
      <c r="BI470" s="242">
        <f>IF(N470="nulová",J470,0)</f>
        <v>0</v>
      </c>
      <c r="BJ470" s="16" t="s">
        <v>82</v>
      </c>
      <c r="BK470" s="242">
        <f>ROUND(I470*H470,2)</f>
        <v>0</v>
      </c>
      <c r="BL470" s="16" t="s">
        <v>133</v>
      </c>
      <c r="BM470" s="241" t="s">
        <v>678</v>
      </c>
    </row>
    <row r="471" s="12" customFormat="1">
      <c r="B471" s="243"/>
      <c r="C471" s="244"/>
      <c r="D471" s="245" t="s">
        <v>135</v>
      </c>
      <c r="E471" s="246" t="s">
        <v>1</v>
      </c>
      <c r="F471" s="247" t="s">
        <v>646</v>
      </c>
      <c r="G471" s="244"/>
      <c r="H471" s="246" t="s">
        <v>1</v>
      </c>
      <c r="I471" s="248"/>
      <c r="J471" s="244"/>
      <c r="K471" s="244"/>
      <c r="L471" s="249"/>
      <c r="M471" s="250"/>
      <c r="N471" s="251"/>
      <c r="O471" s="251"/>
      <c r="P471" s="251"/>
      <c r="Q471" s="251"/>
      <c r="R471" s="251"/>
      <c r="S471" s="251"/>
      <c r="T471" s="252"/>
      <c r="AT471" s="253" t="s">
        <v>135</v>
      </c>
      <c r="AU471" s="253" t="s">
        <v>84</v>
      </c>
      <c r="AV471" s="12" t="s">
        <v>82</v>
      </c>
      <c r="AW471" s="12" t="s">
        <v>32</v>
      </c>
      <c r="AX471" s="12" t="s">
        <v>76</v>
      </c>
      <c r="AY471" s="253" t="s">
        <v>126</v>
      </c>
    </row>
    <row r="472" s="13" customFormat="1">
      <c r="B472" s="254"/>
      <c r="C472" s="255"/>
      <c r="D472" s="245" t="s">
        <v>135</v>
      </c>
      <c r="E472" s="256" t="s">
        <v>1</v>
      </c>
      <c r="F472" s="257" t="s">
        <v>647</v>
      </c>
      <c r="G472" s="255"/>
      <c r="H472" s="258">
        <v>471</v>
      </c>
      <c r="I472" s="259"/>
      <c r="J472" s="255"/>
      <c r="K472" s="255"/>
      <c r="L472" s="260"/>
      <c r="M472" s="261"/>
      <c r="N472" s="262"/>
      <c r="O472" s="262"/>
      <c r="P472" s="262"/>
      <c r="Q472" s="262"/>
      <c r="R472" s="262"/>
      <c r="S472" s="262"/>
      <c r="T472" s="263"/>
      <c r="AT472" s="264" t="s">
        <v>135</v>
      </c>
      <c r="AU472" s="264" t="s">
        <v>84</v>
      </c>
      <c r="AV472" s="13" t="s">
        <v>84</v>
      </c>
      <c r="AW472" s="13" t="s">
        <v>32</v>
      </c>
      <c r="AX472" s="13" t="s">
        <v>76</v>
      </c>
      <c r="AY472" s="264" t="s">
        <v>126</v>
      </c>
    </row>
    <row r="473" s="14" customFormat="1">
      <c r="B473" s="265"/>
      <c r="C473" s="266"/>
      <c r="D473" s="245" t="s">
        <v>135</v>
      </c>
      <c r="E473" s="267" t="s">
        <v>1</v>
      </c>
      <c r="F473" s="268" t="s">
        <v>138</v>
      </c>
      <c r="G473" s="266"/>
      <c r="H473" s="269">
        <v>471</v>
      </c>
      <c r="I473" s="270"/>
      <c r="J473" s="266"/>
      <c r="K473" s="266"/>
      <c r="L473" s="271"/>
      <c r="M473" s="272"/>
      <c r="N473" s="273"/>
      <c r="O473" s="273"/>
      <c r="P473" s="273"/>
      <c r="Q473" s="273"/>
      <c r="R473" s="273"/>
      <c r="S473" s="273"/>
      <c r="T473" s="274"/>
      <c r="AT473" s="275" t="s">
        <v>135</v>
      </c>
      <c r="AU473" s="275" t="s">
        <v>84</v>
      </c>
      <c r="AV473" s="14" t="s">
        <v>133</v>
      </c>
      <c r="AW473" s="14" t="s">
        <v>32</v>
      </c>
      <c r="AX473" s="14" t="s">
        <v>82</v>
      </c>
      <c r="AY473" s="275" t="s">
        <v>126</v>
      </c>
    </row>
    <row r="474" s="1" customFormat="1" ht="24" customHeight="1">
      <c r="B474" s="37"/>
      <c r="C474" s="230" t="s">
        <v>679</v>
      </c>
      <c r="D474" s="230" t="s">
        <v>128</v>
      </c>
      <c r="E474" s="231" t="s">
        <v>676</v>
      </c>
      <c r="F474" s="232" t="s">
        <v>677</v>
      </c>
      <c r="G474" s="233" t="s">
        <v>131</v>
      </c>
      <c r="H474" s="234">
        <v>6</v>
      </c>
      <c r="I474" s="235"/>
      <c r="J474" s="236">
        <f>ROUND(I474*H474,2)</f>
        <v>0</v>
      </c>
      <c r="K474" s="232" t="s">
        <v>132</v>
      </c>
      <c r="L474" s="42"/>
      <c r="M474" s="237" t="s">
        <v>1</v>
      </c>
      <c r="N474" s="238" t="s">
        <v>41</v>
      </c>
      <c r="O474" s="85"/>
      <c r="P474" s="239">
        <f>O474*H474</f>
        <v>0</v>
      </c>
      <c r="Q474" s="239">
        <v>0</v>
      </c>
      <c r="R474" s="239">
        <f>Q474*H474</f>
        <v>0</v>
      </c>
      <c r="S474" s="239">
        <v>0</v>
      </c>
      <c r="T474" s="240">
        <f>S474*H474</f>
        <v>0</v>
      </c>
      <c r="AR474" s="241" t="s">
        <v>133</v>
      </c>
      <c r="AT474" s="241" t="s">
        <v>128</v>
      </c>
      <c r="AU474" s="241" t="s">
        <v>84</v>
      </c>
      <c r="AY474" s="16" t="s">
        <v>126</v>
      </c>
      <c r="BE474" s="242">
        <f>IF(N474="základní",J474,0)</f>
        <v>0</v>
      </c>
      <c r="BF474" s="242">
        <f>IF(N474="snížená",J474,0)</f>
        <v>0</v>
      </c>
      <c r="BG474" s="242">
        <f>IF(N474="zákl. přenesená",J474,0)</f>
        <v>0</v>
      </c>
      <c r="BH474" s="242">
        <f>IF(N474="sníž. přenesená",J474,0)</f>
        <v>0</v>
      </c>
      <c r="BI474" s="242">
        <f>IF(N474="nulová",J474,0)</f>
        <v>0</v>
      </c>
      <c r="BJ474" s="16" t="s">
        <v>82</v>
      </c>
      <c r="BK474" s="242">
        <f>ROUND(I474*H474,2)</f>
        <v>0</v>
      </c>
      <c r="BL474" s="16" t="s">
        <v>133</v>
      </c>
      <c r="BM474" s="241" t="s">
        <v>680</v>
      </c>
    </row>
    <row r="475" s="12" customFormat="1">
      <c r="B475" s="243"/>
      <c r="C475" s="244"/>
      <c r="D475" s="245" t="s">
        <v>135</v>
      </c>
      <c r="E475" s="246" t="s">
        <v>1</v>
      </c>
      <c r="F475" s="247" t="s">
        <v>641</v>
      </c>
      <c r="G475" s="244"/>
      <c r="H475" s="246" t="s">
        <v>1</v>
      </c>
      <c r="I475" s="248"/>
      <c r="J475" s="244"/>
      <c r="K475" s="244"/>
      <c r="L475" s="249"/>
      <c r="M475" s="250"/>
      <c r="N475" s="251"/>
      <c r="O475" s="251"/>
      <c r="P475" s="251"/>
      <c r="Q475" s="251"/>
      <c r="R475" s="251"/>
      <c r="S475" s="251"/>
      <c r="T475" s="252"/>
      <c r="AT475" s="253" t="s">
        <v>135</v>
      </c>
      <c r="AU475" s="253" t="s">
        <v>84</v>
      </c>
      <c r="AV475" s="12" t="s">
        <v>82</v>
      </c>
      <c r="AW475" s="12" t="s">
        <v>32</v>
      </c>
      <c r="AX475" s="12" t="s">
        <v>76</v>
      </c>
      <c r="AY475" s="253" t="s">
        <v>126</v>
      </c>
    </row>
    <row r="476" s="13" customFormat="1">
      <c r="B476" s="254"/>
      <c r="C476" s="255"/>
      <c r="D476" s="245" t="s">
        <v>135</v>
      </c>
      <c r="E476" s="256" t="s">
        <v>1</v>
      </c>
      <c r="F476" s="257" t="s">
        <v>143</v>
      </c>
      <c r="G476" s="255"/>
      <c r="H476" s="258">
        <v>6</v>
      </c>
      <c r="I476" s="259"/>
      <c r="J476" s="255"/>
      <c r="K476" s="255"/>
      <c r="L476" s="260"/>
      <c r="M476" s="261"/>
      <c r="N476" s="262"/>
      <c r="O476" s="262"/>
      <c r="P476" s="262"/>
      <c r="Q476" s="262"/>
      <c r="R476" s="262"/>
      <c r="S476" s="262"/>
      <c r="T476" s="263"/>
      <c r="AT476" s="264" t="s">
        <v>135</v>
      </c>
      <c r="AU476" s="264" t="s">
        <v>84</v>
      </c>
      <c r="AV476" s="13" t="s">
        <v>84</v>
      </c>
      <c r="AW476" s="13" t="s">
        <v>32</v>
      </c>
      <c r="AX476" s="13" t="s">
        <v>76</v>
      </c>
      <c r="AY476" s="264" t="s">
        <v>126</v>
      </c>
    </row>
    <row r="477" s="14" customFormat="1">
      <c r="B477" s="265"/>
      <c r="C477" s="266"/>
      <c r="D477" s="245" t="s">
        <v>135</v>
      </c>
      <c r="E477" s="267" t="s">
        <v>1</v>
      </c>
      <c r="F477" s="268" t="s">
        <v>138</v>
      </c>
      <c r="G477" s="266"/>
      <c r="H477" s="269">
        <v>6</v>
      </c>
      <c r="I477" s="270"/>
      <c r="J477" s="266"/>
      <c r="K477" s="266"/>
      <c r="L477" s="271"/>
      <c r="M477" s="272"/>
      <c r="N477" s="273"/>
      <c r="O477" s="273"/>
      <c r="P477" s="273"/>
      <c r="Q477" s="273"/>
      <c r="R477" s="273"/>
      <c r="S477" s="273"/>
      <c r="T477" s="274"/>
      <c r="AT477" s="275" t="s">
        <v>135</v>
      </c>
      <c r="AU477" s="275" t="s">
        <v>84</v>
      </c>
      <c r="AV477" s="14" t="s">
        <v>133</v>
      </c>
      <c r="AW477" s="14" t="s">
        <v>32</v>
      </c>
      <c r="AX477" s="14" t="s">
        <v>82</v>
      </c>
      <c r="AY477" s="275" t="s">
        <v>126</v>
      </c>
    </row>
    <row r="478" s="1" customFormat="1" ht="24" customHeight="1">
      <c r="B478" s="37"/>
      <c r="C478" s="230" t="s">
        <v>681</v>
      </c>
      <c r="D478" s="230" t="s">
        <v>128</v>
      </c>
      <c r="E478" s="231" t="s">
        <v>676</v>
      </c>
      <c r="F478" s="232" t="s">
        <v>677</v>
      </c>
      <c r="G478" s="233" t="s">
        <v>131</v>
      </c>
      <c r="H478" s="234">
        <v>24</v>
      </c>
      <c r="I478" s="235"/>
      <c r="J478" s="236">
        <f>ROUND(I478*H478,2)</f>
        <v>0</v>
      </c>
      <c r="K478" s="232" t="s">
        <v>132</v>
      </c>
      <c r="L478" s="42"/>
      <c r="M478" s="237" t="s">
        <v>1</v>
      </c>
      <c r="N478" s="238" t="s">
        <v>41</v>
      </c>
      <c r="O478" s="85"/>
      <c r="P478" s="239">
        <f>O478*H478</f>
        <v>0</v>
      </c>
      <c r="Q478" s="239">
        <v>0</v>
      </c>
      <c r="R478" s="239">
        <f>Q478*H478</f>
        <v>0</v>
      </c>
      <c r="S478" s="239">
        <v>0</v>
      </c>
      <c r="T478" s="240">
        <f>S478*H478</f>
        <v>0</v>
      </c>
      <c r="AR478" s="241" t="s">
        <v>133</v>
      </c>
      <c r="AT478" s="241" t="s">
        <v>128</v>
      </c>
      <c r="AU478" s="241" t="s">
        <v>84</v>
      </c>
      <c r="AY478" s="16" t="s">
        <v>126</v>
      </c>
      <c r="BE478" s="242">
        <f>IF(N478="základní",J478,0)</f>
        <v>0</v>
      </c>
      <c r="BF478" s="242">
        <f>IF(N478="snížená",J478,0)</f>
        <v>0</v>
      </c>
      <c r="BG478" s="242">
        <f>IF(N478="zákl. přenesená",J478,0)</f>
        <v>0</v>
      </c>
      <c r="BH478" s="242">
        <f>IF(N478="sníž. přenesená",J478,0)</f>
        <v>0</v>
      </c>
      <c r="BI478" s="242">
        <f>IF(N478="nulová",J478,0)</f>
        <v>0</v>
      </c>
      <c r="BJ478" s="16" t="s">
        <v>82</v>
      </c>
      <c r="BK478" s="242">
        <f>ROUND(I478*H478,2)</f>
        <v>0</v>
      </c>
      <c r="BL478" s="16" t="s">
        <v>133</v>
      </c>
      <c r="BM478" s="241" t="s">
        <v>682</v>
      </c>
    </row>
    <row r="479" s="12" customFormat="1">
      <c r="B479" s="243"/>
      <c r="C479" s="244"/>
      <c r="D479" s="245" t="s">
        <v>135</v>
      </c>
      <c r="E479" s="246" t="s">
        <v>1</v>
      </c>
      <c r="F479" s="247" t="s">
        <v>683</v>
      </c>
      <c r="G479" s="244"/>
      <c r="H479" s="246" t="s">
        <v>1</v>
      </c>
      <c r="I479" s="248"/>
      <c r="J479" s="244"/>
      <c r="K479" s="244"/>
      <c r="L479" s="249"/>
      <c r="M479" s="250"/>
      <c r="N479" s="251"/>
      <c r="O479" s="251"/>
      <c r="P479" s="251"/>
      <c r="Q479" s="251"/>
      <c r="R479" s="251"/>
      <c r="S479" s="251"/>
      <c r="T479" s="252"/>
      <c r="AT479" s="253" t="s">
        <v>135</v>
      </c>
      <c r="AU479" s="253" t="s">
        <v>84</v>
      </c>
      <c r="AV479" s="12" t="s">
        <v>82</v>
      </c>
      <c r="AW479" s="12" t="s">
        <v>32</v>
      </c>
      <c r="AX479" s="12" t="s">
        <v>76</v>
      </c>
      <c r="AY479" s="253" t="s">
        <v>126</v>
      </c>
    </row>
    <row r="480" s="13" customFormat="1">
      <c r="B480" s="254"/>
      <c r="C480" s="255"/>
      <c r="D480" s="245" t="s">
        <v>135</v>
      </c>
      <c r="E480" s="256" t="s">
        <v>1</v>
      </c>
      <c r="F480" s="257" t="s">
        <v>195</v>
      </c>
      <c r="G480" s="255"/>
      <c r="H480" s="258">
        <v>24</v>
      </c>
      <c r="I480" s="259"/>
      <c r="J480" s="255"/>
      <c r="K480" s="255"/>
      <c r="L480" s="260"/>
      <c r="M480" s="261"/>
      <c r="N480" s="262"/>
      <c r="O480" s="262"/>
      <c r="P480" s="262"/>
      <c r="Q480" s="262"/>
      <c r="R480" s="262"/>
      <c r="S480" s="262"/>
      <c r="T480" s="263"/>
      <c r="AT480" s="264" t="s">
        <v>135</v>
      </c>
      <c r="AU480" s="264" t="s">
        <v>84</v>
      </c>
      <c r="AV480" s="13" t="s">
        <v>84</v>
      </c>
      <c r="AW480" s="13" t="s">
        <v>32</v>
      </c>
      <c r="AX480" s="13" t="s">
        <v>76</v>
      </c>
      <c r="AY480" s="264" t="s">
        <v>126</v>
      </c>
    </row>
    <row r="481" s="14" customFormat="1">
      <c r="B481" s="265"/>
      <c r="C481" s="266"/>
      <c r="D481" s="245" t="s">
        <v>135</v>
      </c>
      <c r="E481" s="267" t="s">
        <v>1</v>
      </c>
      <c r="F481" s="268" t="s">
        <v>138</v>
      </c>
      <c r="G481" s="266"/>
      <c r="H481" s="269">
        <v>24</v>
      </c>
      <c r="I481" s="270"/>
      <c r="J481" s="266"/>
      <c r="K481" s="266"/>
      <c r="L481" s="271"/>
      <c r="M481" s="272"/>
      <c r="N481" s="273"/>
      <c r="O481" s="273"/>
      <c r="P481" s="273"/>
      <c r="Q481" s="273"/>
      <c r="R481" s="273"/>
      <c r="S481" s="273"/>
      <c r="T481" s="274"/>
      <c r="AT481" s="275" t="s">
        <v>135</v>
      </c>
      <c r="AU481" s="275" t="s">
        <v>84</v>
      </c>
      <c r="AV481" s="14" t="s">
        <v>133</v>
      </c>
      <c r="AW481" s="14" t="s">
        <v>32</v>
      </c>
      <c r="AX481" s="14" t="s">
        <v>82</v>
      </c>
      <c r="AY481" s="275" t="s">
        <v>126</v>
      </c>
    </row>
    <row r="482" s="1" customFormat="1" ht="24" customHeight="1">
      <c r="B482" s="37"/>
      <c r="C482" s="230" t="s">
        <v>684</v>
      </c>
      <c r="D482" s="230" t="s">
        <v>128</v>
      </c>
      <c r="E482" s="231" t="s">
        <v>685</v>
      </c>
      <c r="F482" s="232" t="s">
        <v>686</v>
      </c>
      <c r="G482" s="233" t="s">
        <v>131</v>
      </c>
      <c r="H482" s="234">
        <v>6</v>
      </c>
      <c r="I482" s="235"/>
      <c r="J482" s="236">
        <f>ROUND(I482*H482,2)</f>
        <v>0</v>
      </c>
      <c r="K482" s="232" t="s">
        <v>132</v>
      </c>
      <c r="L482" s="42"/>
      <c r="M482" s="237" t="s">
        <v>1</v>
      </c>
      <c r="N482" s="238" t="s">
        <v>41</v>
      </c>
      <c r="O482" s="85"/>
      <c r="P482" s="239">
        <f>O482*H482</f>
        <v>0</v>
      </c>
      <c r="Q482" s="239">
        <v>0</v>
      </c>
      <c r="R482" s="239">
        <f>Q482*H482</f>
        <v>0</v>
      </c>
      <c r="S482" s="239">
        <v>0</v>
      </c>
      <c r="T482" s="240">
        <f>S482*H482</f>
        <v>0</v>
      </c>
      <c r="AR482" s="241" t="s">
        <v>133</v>
      </c>
      <c r="AT482" s="241" t="s">
        <v>128</v>
      </c>
      <c r="AU482" s="241" t="s">
        <v>84</v>
      </c>
      <c r="AY482" s="16" t="s">
        <v>126</v>
      </c>
      <c r="BE482" s="242">
        <f>IF(N482="základní",J482,0)</f>
        <v>0</v>
      </c>
      <c r="BF482" s="242">
        <f>IF(N482="snížená",J482,0)</f>
        <v>0</v>
      </c>
      <c r="BG482" s="242">
        <f>IF(N482="zákl. přenesená",J482,0)</f>
        <v>0</v>
      </c>
      <c r="BH482" s="242">
        <f>IF(N482="sníž. přenesená",J482,0)</f>
        <v>0</v>
      </c>
      <c r="BI482" s="242">
        <f>IF(N482="nulová",J482,0)</f>
        <v>0</v>
      </c>
      <c r="BJ482" s="16" t="s">
        <v>82</v>
      </c>
      <c r="BK482" s="242">
        <f>ROUND(I482*H482,2)</f>
        <v>0</v>
      </c>
      <c r="BL482" s="16" t="s">
        <v>133</v>
      </c>
      <c r="BM482" s="241" t="s">
        <v>687</v>
      </c>
    </row>
    <row r="483" s="12" customFormat="1">
      <c r="B483" s="243"/>
      <c r="C483" s="244"/>
      <c r="D483" s="245" t="s">
        <v>135</v>
      </c>
      <c r="E483" s="246" t="s">
        <v>1</v>
      </c>
      <c r="F483" s="247" t="s">
        <v>688</v>
      </c>
      <c r="G483" s="244"/>
      <c r="H483" s="246" t="s">
        <v>1</v>
      </c>
      <c r="I483" s="248"/>
      <c r="J483" s="244"/>
      <c r="K483" s="244"/>
      <c r="L483" s="249"/>
      <c r="M483" s="250"/>
      <c r="N483" s="251"/>
      <c r="O483" s="251"/>
      <c r="P483" s="251"/>
      <c r="Q483" s="251"/>
      <c r="R483" s="251"/>
      <c r="S483" s="251"/>
      <c r="T483" s="252"/>
      <c r="AT483" s="253" t="s">
        <v>135</v>
      </c>
      <c r="AU483" s="253" t="s">
        <v>84</v>
      </c>
      <c r="AV483" s="12" t="s">
        <v>82</v>
      </c>
      <c r="AW483" s="12" t="s">
        <v>32</v>
      </c>
      <c r="AX483" s="12" t="s">
        <v>76</v>
      </c>
      <c r="AY483" s="253" t="s">
        <v>126</v>
      </c>
    </row>
    <row r="484" s="13" customFormat="1">
      <c r="B484" s="254"/>
      <c r="C484" s="255"/>
      <c r="D484" s="245" t="s">
        <v>135</v>
      </c>
      <c r="E484" s="256" t="s">
        <v>1</v>
      </c>
      <c r="F484" s="257" t="s">
        <v>143</v>
      </c>
      <c r="G484" s="255"/>
      <c r="H484" s="258">
        <v>6</v>
      </c>
      <c r="I484" s="259"/>
      <c r="J484" s="255"/>
      <c r="K484" s="255"/>
      <c r="L484" s="260"/>
      <c r="M484" s="261"/>
      <c r="N484" s="262"/>
      <c r="O484" s="262"/>
      <c r="P484" s="262"/>
      <c r="Q484" s="262"/>
      <c r="R484" s="262"/>
      <c r="S484" s="262"/>
      <c r="T484" s="263"/>
      <c r="AT484" s="264" t="s">
        <v>135</v>
      </c>
      <c r="AU484" s="264" t="s">
        <v>84</v>
      </c>
      <c r="AV484" s="13" t="s">
        <v>84</v>
      </c>
      <c r="AW484" s="13" t="s">
        <v>32</v>
      </c>
      <c r="AX484" s="13" t="s">
        <v>76</v>
      </c>
      <c r="AY484" s="264" t="s">
        <v>126</v>
      </c>
    </row>
    <row r="485" s="14" customFormat="1">
      <c r="B485" s="265"/>
      <c r="C485" s="266"/>
      <c r="D485" s="245" t="s">
        <v>135</v>
      </c>
      <c r="E485" s="267" t="s">
        <v>1</v>
      </c>
      <c r="F485" s="268" t="s">
        <v>138</v>
      </c>
      <c r="G485" s="266"/>
      <c r="H485" s="269">
        <v>6</v>
      </c>
      <c r="I485" s="270"/>
      <c r="J485" s="266"/>
      <c r="K485" s="266"/>
      <c r="L485" s="271"/>
      <c r="M485" s="272"/>
      <c r="N485" s="273"/>
      <c r="O485" s="273"/>
      <c r="P485" s="273"/>
      <c r="Q485" s="273"/>
      <c r="R485" s="273"/>
      <c r="S485" s="273"/>
      <c r="T485" s="274"/>
      <c r="AT485" s="275" t="s">
        <v>135</v>
      </c>
      <c r="AU485" s="275" t="s">
        <v>84</v>
      </c>
      <c r="AV485" s="14" t="s">
        <v>133</v>
      </c>
      <c r="AW485" s="14" t="s">
        <v>32</v>
      </c>
      <c r="AX485" s="14" t="s">
        <v>82</v>
      </c>
      <c r="AY485" s="275" t="s">
        <v>126</v>
      </c>
    </row>
    <row r="486" s="1" customFormat="1" ht="24" customHeight="1">
      <c r="B486" s="37"/>
      <c r="C486" s="230" t="s">
        <v>689</v>
      </c>
      <c r="D486" s="230" t="s">
        <v>128</v>
      </c>
      <c r="E486" s="231" t="s">
        <v>685</v>
      </c>
      <c r="F486" s="232" t="s">
        <v>686</v>
      </c>
      <c r="G486" s="233" t="s">
        <v>131</v>
      </c>
      <c r="H486" s="234">
        <v>24</v>
      </c>
      <c r="I486" s="235"/>
      <c r="J486" s="236">
        <f>ROUND(I486*H486,2)</f>
        <v>0</v>
      </c>
      <c r="K486" s="232" t="s">
        <v>132</v>
      </c>
      <c r="L486" s="42"/>
      <c r="M486" s="237" t="s">
        <v>1</v>
      </c>
      <c r="N486" s="238" t="s">
        <v>41</v>
      </c>
      <c r="O486" s="85"/>
      <c r="P486" s="239">
        <f>O486*H486</f>
        <v>0</v>
      </c>
      <c r="Q486" s="239">
        <v>0</v>
      </c>
      <c r="R486" s="239">
        <f>Q486*H486</f>
        <v>0</v>
      </c>
      <c r="S486" s="239">
        <v>0</v>
      </c>
      <c r="T486" s="240">
        <f>S486*H486</f>
        <v>0</v>
      </c>
      <c r="AR486" s="241" t="s">
        <v>133</v>
      </c>
      <c r="AT486" s="241" t="s">
        <v>128</v>
      </c>
      <c r="AU486" s="241" t="s">
        <v>84</v>
      </c>
      <c r="AY486" s="16" t="s">
        <v>126</v>
      </c>
      <c r="BE486" s="242">
        <f>IF(N486="základní",J486,0)</f>
        <v>0</v>
      </c>
      <c r="BF486" s="242">
        <f>IF(N486="snížená",J486,0)</f>
        <v>0</v>
      </c>
      <c r="BG486" s="242">
        <f>IF(N486="zákl. přenesená",J486,0)</f>
        <v>0</v>
      </c>
      <c r="BH486" s="242">
        <f>IF(N486="sníž. přenesená",J486,0)</f>
        <v>0</v>
      </c>
      <c r="BI486" s="242">
        <f>IF(N486="nulová",J486,0)</f>
        <v>0</v>
      </c>
      <c r="BJ486" s="16" t="s">
        <v>82</v>
      </c>
      <c r="BK486" s="242">
        <f>ROUND(I486*H486,2)</f>
        <v>0</v>
      </c>
      <c r="BL486" s="16" t="s">
        <v>133</v>
      </c>
      <c r="BM486" s="241" t="s">
        <v>690</v>
      </c>
    </row>
    <row r="487" s="12" customFormat="1">
      <c r="B487" s="243"/>
      <c r="C487" s="244"/>
      <c r="D487" s="245" t="s">
        <v>135</v>
      </c>
      <c r="E487" s="246" t="s">
        <v>1</v>
      </c>
      <c r="F487" s="247" t="s">
        <v>683</v>
      </c>
      <c r="G487" s="244"/>
      <c r="H487" s="246" t="s">
        <v>1</v>
      </c>
      <c r="I487" s="248"/>
      <c r="J487" s="244"/>
      <c r="K487" s="244"/>
      <c r="L487" s="249"/>
      <c r="M487" s="250"/>
      <c r="N487" s="251"/>
      <c r="O487" s="251"/>
      <c r="P487" s="251"/>
      <c r="Q487" s="251"/>
      <c r="R487" s="251"/>
      <c r="S487" s="251"/>
      <c r="T487" s="252"/>
      <c r="AT487" s="253" t="s">
        <v>135</v>
      </c>
      <c r="AU487" s="253" t="s">
        <v>84</v>
      </c>
      <c r="AV487" s="12" t="s">
        <v>82</v>
      </c>
      <c r="AW487" s="12" t="s">
        <v>32</v>
      </c>
      <c r="AX487" s="12" t="s">
        <v>76</v>
      </c>
      <c r="AY487" s="253" t="s">
        <v>126</v>
      </c>
    </row>
    <row r="488" s="13" customFormat="1">
      <c r="B488" s="254"/>
      <c r="C488" s="255"/>
      <c r="D488" s="245" t="s">
        <v>135</v>
      </c>
      <c r="E488" s="256" t="s">
        <v>1</v>
      </c>
      <c r="F488" s="257" t="s">
        <v>195</v>
      </c>
      <c r="G488" s="255"/>
      <c r="H488" s="258">
        <v>24</v>
      </c>
      <c r="I488" s="259"/>
      <c r="J488" s="255"/>
      <c r="K488" s="255"/>
      <c r="L488" s="260"/>
      <c r="M488" s="261"/>
      <c r="N488" s="262"/>
      <c r="O488" s="262"/>
      <c r="P488" s="262"/>
      <c r="Q488" s="262"/>
      <c r="R488" s="262"/>
      <c r="S488" s="262"/>
      <c r="T488" s="263"/>
      <c r="AT488" s="264" t="s">
        <v>135</v>
      </c>
      <c r="AU488" s="264" t="s">
        <v>84</v>
      </c>
      <c r="AV488" s="13" t="s">
        <v>84</v>
      </c>
      <c r="AW488" s="13" t="s">
        <v>32</v>
      </c>
      <c r="AX488" s="13" t="s">
        <v>76</v>
      </c>
      <c r="AY488" s="264" t="s">
        <v>126</v>
      </c>
    </row>
    <row r="489" s="14" customFormat="1">
      <c r="B489" s="265"/>
      <c r="C489" s="266"/>
      <c r="D489" s="245" t="s">
        <v>135</v>
      </c>
      <c r="E489" s="267" t="s">
        <v>1</v>
      </c>
      <c r="F489" s="268" t="s">
        <v>138</v>
      </c>
      <c r="G489" s="266"/>
      <c r="H489" s="269">
        <v>24</v>
      </c>
      <c r="I489" s="270"/>
      <c r="J489" s="266"/>
      <c r="K489" s="266"/>
      <c r="L489" s="271"/>
      <c r="M489" s="272"/>
      <c r="N489" s="273"/>
      <c r="O489" s="273"/>
      <c r="P489" s="273"/>
      <c r="Q489" s="273"/>
      <c r="R489" s="273"/>
      <c r="S489" s="273"/>
      <c r="T489" s="274"/>
      <c r="AT489" s="275" t="s">
        <v>135</v>
      </c>
      <c r="AU489" s="275" t="s">
        <v>84</v>
      </c>
      <c r="AV489" s="14" t="s">
        <v>133</v>
      </c>
      <c r="AW489" s="14" t="s">
        <v>32</v>
      </c>
      <c r="AX489" s="14" t="s">
        <v>82</v>
      </c>
      <c r="AY489" s="275" t="s">
        <v>126</v>
      </c>
    </row>
    <row r="490" s="1" customFormat="1" ht="24" customHeight="1">
      <c r="B490" s="37"/>
      <c r="C490" s="230" t="s">
        <v>691</v>
      </c>
      <c r="D490" s="230" t="s">
        <v>128</v>
      </c>
      <c r="E490" s="231" t="s">
        <v>692</v>
      </c>
      <c r="F490" s="232" t="s">
        <v>693</v>
      </c>
      <c r="G490" s="233" t="s">
        <v>131</v>
      </c>
      <c r="H490" s="234">
        <v>471</v>
      </c>
      <c r="I490" s="235"/>
      <c r="J490" s="236">
        <f>ROUND(I490*H490,2)</f>
        <v>0</v>
      </c>
      <c r="K490" s="232" t="s">
        <v>132</v>
      </c>
      <c r="L490" s="42"/>
      <c r="M490" s="237" t="s">
        <v>1</v>
      </c>
      <c r="N490" s="238" t="s">
        <v>41</v>
      </c>
      <c r="O490" s="85"/>
      <c r="P490" s="239">
        <f>O490*H490</f>
        <v>0</v>
      </c>
      <c r="Q490" s="239">
        <v>0</v>
      </c>
      <c r="R490" s="239">
        <f>Q490*H490</f>
        <v>0</v>
      </c>
      <c r="S490" s="239">
        <v>0</v>
      </c>
      <c r="T490" s="240">
        <f>S490*H490</f>
        <v>0</v>
      </c>
      <c r="AR490" s="241" t="s">
        <v>133</v>
      </c>
      <c r="AT490" s="241" t="s">
        <v>128</v>
      </c>
      <c r="AU490" s="241" t="s">
        <v>84</v>
      </c>
      <c r="AY490" s="16" t="s">
        <v>126</v>
      </c>
      <c r="BE490" s="242">
        <f>IF(N490="základní",J490,0)</f>
        <v>0</v>
      </c>
      <c r="BF490" s="242">
        <f>IF(N490="snížená",J490,0)</f>
        <v>0</v>
      </c>
      <c r="BG490" s="242">
        <f>IF(N490="zákl. přenesená",J490,0)</f>
        <v>0</v>
      </c>
      <c r="BH490" s="242">
        <f>IF(N490="sníž. přenesená",J490,0)</f>
        <v>0</v>
      </c>
      <c r="BI490" s="242">
        <f>IF(N490="nulová",J490,0)</f>
        <v>0</v>
      </c>
      <c r="BJ490" s="16" t="s">
        <v>82</v>
      </c>
      <c r="BK490" s="242">
        <f>ROUND(I490*H490,2)</f>
        <v>0</v>
      </c>
      <c r="BL490" s="16" t="s">
        <v>133</v>
      </c>
      <c r="BM490" s="241" t="s">
        <v>694</v>
      </c>
    </row>
    <row r="491" s="12" customFormat="1">
      <c r="B491" s="243"/>
      <c r="C491" s="244"/>
      <c r="D491" s="245" t="s">
        <v>135</v>
      </c>
      <c r="E491" s="246" t="s">
        <v>1</v>
      </c>
      <c r="F491" s="247" t="s">
        <v>652</v>
      </c>
      <c r="G491" s="244"/>
      <c r="H491" s="246" t="s">
        <v>1</v>
      </c>
      <c r="I491" s="248"/>
      <c r="J491" s="244"/>
      <c r="K491" s="244"/>
      <c r="L491" s="249"/>
      <c r="M491" s="250"/>
      <c r="N491" s="251"/>
      <c r="O491" s="251"/>
      <c r="P491" s="251"/>
      <c r="Q491" s="251"/>
      <c r="R491" s="251"/>
      <c r="S491" s="251"/>
      <c r="T491" s="252"/>
      <c r="AT491" s="253" t="s">
        <v>135</v>
      </c>
      <c r="AU491" s="253" t="s">
        <v>84</v>
      </c>
      <c r="AV491" s="12" t="s">
        <v>82</v>
      </c>
      <c r="AW491" s="12" t="s">
        <v>32</v>
      </c>
      <c r="AX491" s="12" t="s">
        <v>76</v>
      </c>
      <c r="AY491" s="253" t="s">
        <v>126</v>
      </c>
    </row>
    <row r="492" s="13" customFormat="1">
      <c r="B492" s="254"/>
      <c r="C492" s="255"/>
      <c r="D492" s="245" t="s">
        <v>135</v>
      </c>
      <c r="E492" s="256" t="s">
        <v>1</v>
      </c>
      <c r="F492" s="257" t="s">
        <v>647</v>
      </c>
      <c r="G492" s="255"/>
      <c r="H492" s="258">
        <v>471</v>
      </c>
      <c r="I492" s="259"/>
      <c r="J492" s="255"/>
      <c r="K492" s="255"/>
      <c r="L492" s="260"/>
      <c r="M492" s="261"/>
      <c r="N492" s="262"/>
      <c r="O492" s="262"/>
      <c r="P492" s="262"/>
      <c r="Q492" s="262"/>
      <c r="R492" s="262"/>
      <c r="S492" s="262"/>
      <c r="T492" s="263"/>
      <c r="AT492" s="264" t="s">
        <v>135</v>
      </c>
      <c r="AU492" s="264" t="s">
        <v>84</v>
      </c>
      <c r="AV492" s="13" t="s">
        <v>84</v>
      </c>
      <c r="AW492" s="13" t="s">
        <v>32</v>
      </c>
      <c r="AX492" s="13" t="s">
        <v>76</v>
      </c>
      <c r="AY492" s="264" t="s">
        <v>126</v>
      </c>
    </row>
    <row r="493" s="14" customFormat="1">
      <c r="B493" s="265"/>
      <c r="C493" s="266"/>
      <c r="D493" s="245" t="s">
        <v>135</v>
      </c>
      <c r="E493" s="267" t="s">
        <v>1</v>
      </c>
      <c r="F493" s="268" t="s">
        <v>138</v>
      </c>
      <c r="G493" s="266"/>
      <c r="H493" s="269">
        <v>471</v>
      </c>
      <c r="I493" s="270"/>
      <c r="J493" s="266"/>
      <c r="K493" s="266"/>
      <c r="L493" s="271"/>
      <c r="M493" s="272"/>
      <c r="N493" s="273"/>
      <c r="O493" s="273"/>
      <c r="P493" s="273"/>
      <c r="Q493" s="273"/>
      <c r="R493" s="273"/>
      <c r="S493" s="273"/>
      <c r="T493" s="274"/>
      <c r="AT493" s="275" t="s">
        <v>135</v>
      </c>
      <c r="AU493" s="275" t="s">
        <v>84</v>
      </c>
      <c r="AV493" s="14" t="s">
        <v>133</v>
      </c>
      <c r="AW493" s="14" t="s">
        <v>32</v>
      </c>
      <c r="AX493" s="14" t="s">
        <v>82</v>
      </c>
      <c r="AY493" s="275" t="s">
        <v>126</v>
      </c>
    </row>
    <row r="494" s="1" customFormat="1" ht="24" customHeight="1">
      <c r="B494" s="37"/>
      <c r="C494" s="230" t="s">
        <v>695</v>
      </c>
      <c r="D494" s="230" t="s">
        <v>128</v>
      </c>
      <c r="E494" s="231" t="s">
        <v>696</v>
      </c>
      <c r="F494" s="232" t="s">
        <v>697</v>
      </c>
      <c r="G494" s="233" t="s">
        <v>131</v>
      </c>
      <c r="H494" s="234">
        <v>40</v>
      </c>
      <c r="I494" s="235"/>
      <c r="J494" s="236">
        <f>ROUND(I494*H494,2)</f>
        <v>0</v>
      </c>
      <c r="K494" s="232" t="s">
        <v>132</v>
      </c>
      <c r="L494" s="42"/>
      <c r="M494" s="237" t="s">
        <v>1</v>
      </c>
      <c r="N494" s="238" t="s">
        <v>41</v>
      </c>
      <c r="O494" s="85"/>
      <c r="P494" s="239">
        <f>O494*H494</f>
        <v>0</v>
      </c>
      <c r="Q494" s="239">
        <v>0.084250000000000005</v>
      </c>
      <c r="R494" s="239">
        <f>Q494*H494</f>
        <v>3.3700000000000001</v>
      </c>
      <c r="S494" s="239">
        <v>0</v>
      </c>
      <c r="T494" s="240">
        <f>S494*H494</f>
        <v>0</v>
      </c>
      <c r="AR494" s="241" t="s">
        <v>133</v>
      </c>
      <c r="AT494" s="241" t="s">
        <v>128</v>
      </c>
      <c r="AU494" s="241" t="s">
        <v>84</v>
      </c>
      <c r="AY494" s="16" t="s">
        <v>126</v>
      </c>
      <c r="BE494" s="242">
        <f>IF(N494="základní",J494,0)</f>
        <v>0</v>
      </c>
      <c r="BF494" s="242">
        <f>IF(N494="snížená",J494,0)</f>
        <v>0</v>
      </c>
      <c r="BG494" s="242">
        <f>IF(N494="zákl. přenesená",J494,0)</f>
        <v>0</v>
      </c>
      <c r="BH494" s="242">
        <f>IF(N494="sníž. přenesená",J494,0)</f>
        <v>0</v>
      </c>
      <c r="BI494" s="242">
        <f>IF(N494="nulová",J494,0)</f>
        <v>0</v>
      </c>
      <c r="BJ494" s="16" t="s">
        <v>82</v>
      </c>
      <c r="BK494" s="242">
        <f>ROUND(I494*H494,2)</f>
        <v>0</v>
      </c>
      <c r="BL494" s="16" t="s">
        <v>133</v>
      </c>
      <c r="BM494" s="241" t="s">
        <v>698</v>
      </c>
    </row>
    <row r="495" s="12" customFormat="1">
      <c r="B495" s="243"/>
      <c r="C495" s="244"/>
      <c r="D495" s="245" t="s">
        <v>135</v>
      </c>
      <c r="E495" s="246" t="s">
        <v>1</v>
      </c>
      <c r="F495" s="247" t="s">
        <v>699</v>
      </c>
      <c r="G495" s="244"/>
      <c r="H495" s="246" t="s">
        <v>1</v>
      </c>
      <c r="I495" s="248"/>
      <c r="J495" s="244"/>
      <c r="K495" s="244"/>
      <c r="L495" s="249"/>
      <c r="M495" s="250"/>
      <c r="N495" s="251"/>
      <c r="O495" s="251"/>
      <c r="P495" s="251"/>
      <c r="Q495" s="251"/>
      <c r="R495" s="251"/>
      <c r="S495" s="251"/>
      <c r="T495" s="252"/>
      <c r="AT495" s="253" t="s">
        <v>135</v>
      </c>
      <c r="AU495" s="253" t="s">
        <v>84</v>
      </c>
      <c r="AV495" s="12" t="s">
        <v>82</v>
      </c>
      <c r="AW495" s="12" t="s">
        <v>32</v>
      </c>
      <c r="AX495" s="12" t="s">
        <v>76</v>
      </c>
      <c r="AY495" s="253" t="s">
        <v>126</v>
      </c>
    </row>
    <row r="496" s="13" customFormat="1">
      <c r="B496" s="254"/>
      <c r="C496" s="255"/>
      <c r="D496" s="245" t="s">
        <v>135</v>
      </c>
      <c r="E496" s="256" t="s">
        <v>1</v>
      </c>
      <c r="F496" s="257" t="s">
        <v>700</v>
      </c>
      <c r="G496" s="255"/>
      <c r="H496" s="258">
        <v>40</v>
      </c>
      <c r="I496" s="259"/>
      <c r="J496" s="255"/>
      <c r="K496" s="255"/>
      <c r="L496" s="260"/>
      <c r="M496" s="261"/>
      <c r="N496" s="262"/>
      <c r="O496" s="262"/>
      <c r="P496" s="262"/>
      <c r="Q496" s="262"/>
      <c r="R496" s="262"/>
      <c r="S496" s="262"/>
      <c r="T496" s="263"/>
      <c r="AT496" s="264" t="s">
        <v>135</v>
      </c>
      <c r="AU496" s="264" t="s">
        <v>84</v>
      </c>
      <c r="AV496" s="13" t="s">
        <v>84</v>
      </c>
      <c r="AW496" s="13" t="s">
        <v>32</v>
      </c>
      <c r="AX496" s="13" t="s">
        <v>76</v>
      </c>
      <c r="AY496" s="264" t="s">
        <v>126</v>
      </c>
    </row>
    <row r="497" s="14" customFormat="1">
      <c r="B497" s="265"/>
      <c r="C497" s="266"/>
      <c r="D497" s="245" t="s">
        <v>135</v>
      </c>
      <c r="E497" s="267" t="s">
        <v>1</v>
      </c>
      <c r="F497" s="268" t="s">
        <v>138</v>
      </c>
      <c r="G497" s="266"/>
      <c r="H497" s="269">
        <v>40</v>
      </c>
      <c r="I497" s="270"/>
      <c r="J497" s="266"/>
      <c r="K497" s="266"/>
      <c r="L497" s="271"/>
      <c r="M497" s="272"/>
      <c r="N497" s="273"/>
      <c r="O497" s="273"/>
      <c r="P497" s="273"/>
      <c r="Q497" s="273"/>
      <c r="R497" s="273"/>
      <c r="S497" s="273"/>
      <c r="T497" s="274"/>
      <c r="AT497" s="275" t="s">
        <v>135</v>
      </c>
      <c r="AU497" s="275" t="s">
        <v>84</v>
      </c>
      <c r="AV497" s="14" t="s">
        <v>133</v>
      </c>
      <c r="AW497" s="14" t="s">
        <v>32</v>
      </c>
      <c r="AX497" s="14" t="s">
        <v>82</v>
      </c>
      <c r="AY497" s="275" t="s">
        <v>126</v>
      </c>
    </row>
    <row r="498" s="1" customFormat="1" ht="16.5" customHeight="1">
      <c r="B498" s="37"/>
      <c r="C498" s="281" t="s">
        <v>701</v>
      </c>
      <c r="D498" s="281" t="s">
        <v>424</v>
      </c>
      <c r="E498" s="282" t="s">
        <v>702</v>
      </c>
      <c r="F498" s="283" t="s">
        <v>703</v>
      </c>
      <c r="G498" s="284" t="s">
        <v>131</v>
      </c>
      <c r="H498" s="285">
        <v>26.780000000000001</v>
      </c>
      <c r="I498" s="286"/>
      <c r="J498" s="287">
        <f>ROUND(I498*H498,2)</f>
        <v>0</v>
      </c>
      <c r="K498" s="283" t="s">
        <v>132</v>
      </c>
      <c r="L498" s="288"/>
      <c r="M498" s="289" t="s">
        <v>1</v>
      </c>
      <c r="N498" s="290" t="s">
        <v>41</v>
      </c>
      <c r="O498" s="85"/>
      <c r="P498" s="239">
        <f>O498*H498</f>
        <v>0</v>
      </c>
      <c r="Q498" s="239">
        <v>0.13100000000000001</v>
      </c>
      <c r="R498" s="239">
        <f>Q498*H498</f>
        <v>3.5081800000000003</v>
      </c>
      <c r="S498" s="239">
        <v>0</v>
      </c>
      <c r="T498" s="240">
        <f>S498*H498</f>
        <v>0</v>
      </c>
      <c r="AR498" s="241" t="s">
        <v>164</v>
      </c>
      <c r="AT498" s="241" t="s">
        <v>424</v>
      </c>
      <c r="AU498" s="241" t="s">
        <v>84</v>
      </c>
      <c r="AY498" s="16" t="s">
        <v>126</v>
      </c>
      <c r="BE498" s="242">
        <f>IF(N498="základní",J498,0)</f>
        <v>0</v>
      </c>
      <c r="BF498" s="242">
        <f>IF(N498="snížená",J498,0)</f>
        <v>0</v>
      </c>
      <c r="BG498" s="242">
        <f>IF(N498="zákl. přenesená",J498,0)</f>
        <v>0</v>
      </c>
      <c r="BH498" s="242">
        <f>IF(N498="sníž. přenesená",J498,0)</f>
        <v>0</v>
      </c>
      <c r="BI498" s="242">
        <f>IF(N498="nulová",J498,0)</f>
        <v>0</v>
      </c>
      <c r="BJ498" s="16" t="s">
        <v>82</v>
      </c>
      <c r="BK498" s="242">
        <f>ROUND(I498*H498,2)</f>
        <v>0</v>
      </c>
      <c r="BL498" s="16" t="s">
        <v>133</v>
      </c>
      <c r="BM498" s="241" t="s">
        <v>704</v>
      </c>
    </row>
    <row r="499" s="12" customFormat="1">
      <c r="B499" s="243"/>
      <c r="C499" s="244"/>
      <c r="D499" s="245" t="s">
        <v>135</v>
      </c>
      <c r="E499" s="246" t="s">
        <v>1</v>
      </c>
      <c r="F499" s="247" t="s">
        <v>705</v>
      </c>
      <c r="G499" s="244"/>
      <c r="H499" s="246" t="s">
        <v>1</v>
      </c>
      <c r="I499" s="248"/>
      <c r="J499" s="244"/>
      <c r="K499" s="244"/>
      <c r="L499" s="249"/>
      <c r="M499" s="250"/>
      <c r="N499" s="251"/>
      <c r="O499" s="251"/>
      <c r="P499" s="251"/>
      <c r="Q499" s="251"/>
      <c r="R499" s="251"/>
      <c r="S499" s="251"/>
      <c r="T499" s="252"/>
      <c r="AT499" s="253" t="s">
        <v>135</v>
      </c>
      <c r="AU499" s="253" t="s">
        <v>84</v>
      </c>
      <c r="AV499" s="12" t="s">
        <v>82</v>
      </c>
      <c r="AW499" s="12" t="s">
        <v>32</v>
      </c>
      <c r="AX499" s="12" t="s">
        <v>76</v>
      </c>
      <c r="AY499" s="253" t="s">
        <v>126</v>
      </c>
    </row>
    <row r="500" s="13" customFormat="1">
      <c r="B500" s="254"/>
      <c r="C500" s="255"/>
      <c r="D500" s="245" t="s">
        <v>135</v>
      </c>
      <c r="E500" s="256" t="s">
        <v>1</v>
      </c>
      <c r="F500" s="257" t="s">
        <v>706</v>
      </c>
      <c r="G500" s="255"/>
      <c r="H500" s="258">
        <v>26.780000000000001</v>
      </c>
      <c r="I500" s="259"/>
      <c r="J500" s="255"/>
      <c r="K500" s="255"/>
      <c r="L500" s="260"/>
      <c r="M500" s="261"/>
      <c r="N500" s="262"/>
      <c r="O500" s="262"/>
      <c r="P500" s="262"/>
      <c r="Q500" s="262"/>
      <c r="R500" s="262"/>
      <c r="S500" s="262"/>
      <c r="T500" s="263"/>
      <c r="AT500" s="264" t="s">
        <v>135</v>
      </c>
      <c r="AU500" s="264" t="s">
        <v>84</v>
      </c>
      <c r="AV500" s="13" t="s">
        <v>84</v>
      </c>
      <c r="AW500" s="13" t="s">
        <v>32</v>
      </c>
      <c r="AX500" s="13" t="s">
        <v>76</v>
      </c>
      <c r="AY500" s="264" t="s">
        <v>126</v>
      </c>
    </row>
    <row r="501" s="14" customFormat="1">
      <c r="B501" s="265"/>
      <c r="C501" s="266"/>
      <c r="D501" s="245" t="s">
        <v>135</v>
      </c>
      <c r="E501" s="267" t="s">
        <v>1</v>
      </c>
      <c r="F501" s="268" t="s">
        <v>138</v>
      </c>
      <c r="G501" s="266"/>
      <c r="H501" s="269">
        <v>26.780000000000001</v>
      </c>
      <c r="I501" s="270"/>
      <c r="J501" s="266"/>
      <c r="K501" s="266"/>
      <c r="L501" s="271"/>
      <c r="M501" s="272"/>
      <c r="N501" s="273"/>
      <c r="O501" s="273"/>
      <c r="P501" s="273"/>
      <c r="Q501" s="273"/>
      <c r="R501" s="273"/>
      <c r="S501" s="273"/>
      <c r="T501" s="274"/>
      <c r="AT501" s="275" t="s">
        <v>135</v>
      </c>
      <c r="AU501" s="275" t="s">
        <v>84</v>
      </c>
      <c r="AV501" s="14" t="s">
        <v>133</v>
      </c>
      <c r="AW501" s="14" t="s">
        <v>32</v>
      </c>
      <c r="AX501" s="14" t="s">
        <v>82</v>
      </c>
      <c r="AY501" s="275" t="s">
        <v>126</v>
      </c>
    </row>
    <row r="502" s="1" customFormat="1" ht="24" customHeight="1">
      <c r="B502" s="37"/>
      <c r="C502" s="281" t="s">
        <v>707</v>
      </c>
      <c r="D502" s="281" t="s">
        <v>424</v>
      </c>
      <c r="E502" s="282" t="s">
        <v>708</v>
      </c>
      <c r="F502" s="283" t="s">
        <v>709</v>
      </c>
      <c r="G502" s="284" t="s">
        <v>131</v>
      </c>
      <c r="H502" s="285">
        <v>10.300000000000001</v>
      </c>
      <c r="I502" s="286"/>
      <c r="J502" s="287">
        <f>ROUND(I502*H502,2)</f>
        <v>0</v>
      </c>
      <c r="K502" s="283" t="s">
        <v>132</v>
      </c>
      <c r="L502" s="288"/>
      <c r="M502" s="289" t="s">
        <v>1</v>
      </c>
      <c r="N502" s="290" t="s">
        <v>41</v>
      </c>
      <c r="O502" s="85"/>
      <c r="P502" s="239">
        <f>O502*H502</f>
        <v>0</v>
      </c>
      <c r="Q502" s="239">
        <v>0.13100000000000001</v>
      </c>
      <c r="R502" s="239">
        <f>Q502*H502</f>
        <v>1.3493000000000002</v>
      </c>
      <c r="S502" s="239">
        <v>0</v>
      </c>
      <c r="T502" s="240">
        <f>S502*H502</f>
        <v>0</v>
      </c>
      <c r="AR502" s="241" t="s">
        <v>164</v>
      </c>
      <c r="AT502" s="241" t="s">
        <v>424</v>
      </c>
      <c r="AU502" s="241" t="s">
        <v>84</v>
      </c>
      <c r="AY502" s="16" t="s">
        <v>126</v>
      </c>
      <c r="BE502" s="242">
        <f>IF(N502="základní",J502,0)</f>
        <v>0</v>
      </c>
      <c r="BF502" s="242">
        <f>IF(N502="snížená",J502,0)</f>
        <v>0</v>
      </c>
      <c r="BG502" s="242">
        <f>IF(N502="zákl. přenesená",J502,0)</f>
        <v>0</v>
      </c>
      <c r="BH502" s="242">
        <f>IF(N502="sníž. přenesená",J502,0)</f>
        <v>0</v>
      </c>
      <c r="BI502" s="242">
        <f>IF(N502="nulová",J502,0)</f>
        <v>0</v>
      </c>
      <c r="BJ502" s="16" t="s">
        <v>82</v>
      </c>
      <c r="BK502" s="242">
        <f>ROUND(I502*H502,2)</f>
        <v>0</v>
      </c>
      <c r="BL502" s="16" t="s">
        <v>133</v>
      </c>
      <c r="BM502" s="241" t="s">
        <v>710</v>
      </c>
    </row>
    <row r="503" s="12" customFormat="1">
      <c r="B503" s="243"/>
      <c r="C503" s="244"/>
      <c r="D503" s="245" t="s">
        <v>135</v>
      </c>
      <c r="E503" s="246" t="s">
        <v>1</v>
      </c>
      <c r="F503" s="247" t="s">
        <v>711</v>
      </c>
      <c r="G503" s="244"/>
      <c r="H503" s="246" t="s">
        <v>1</v>
      </c>
      <c r="I503" s="248"/>
      <c r="J503" s="244"/>
      <c r="K503" s="244"/>
      <c r="L503" s="249"/>
      <c r="M503" s="250"/>
      <c r="N503" s="251"/>
      <c r="O503" s="251"/>
      <c r="P503" s="251"/>
      <c r="Q503" s="251"/>
      <c r="R503" s="251"/>
      <c r="S503" s="251"/>
      <c r="T503" s="252"/>
      <c r="AT503" s="253" t="s">
        <v>135</v>
      </c>
      <c r="AU503" s="253" t="s">
        <v>84</v>
      </c>
      <c r="AV503" s="12" t="s">
        <v>82</v>
      </c>
      <c r="AW503" s="12" t="s">
        <v>32</v>
      </c>
      <c r="AX503" s="12" t="s">
        <v>76</v>
      </c>
      <c r="AY503" s="253" t="s">
        <v>126</v>
      </c>
    </row>
    <row r="504" s="13" customFormat="1">
      <c r="B504" s="254"/>
      <c r="C504" s="255"/>
      <c r="D504" s="245" t="s">
        <v>135</v>
      </c>
      <c r="E504" s="256" t="s">
        <v>1</v>
      </c>
      <c r="F504" s="257" t="s">
        <v>712</v>
      </c>
      <c r="G504" s="255"/>
      <c r="H504" s="258">
        <v>10.300000000000001</v>
      </c>
      <c r="I504" s="259"/>
      <c r="J504" s="255"/>
      <c r="K504" s="255"/>
      <c r="L504" s="260"/>
      <c r="M504" s="261"/>
      <c r="N504" s="262"/>
      <c r="O504" s="262"/>
      <c r="P504" s="262"/>
      <c r="Q504" s="262"/>
      <c r="R504" s="262"/>
      <c r="S504" s="262"/>
      <c r="T504" s="263"/>
      <c r="AT504" s="264" t="s">
        <v>135</v>
      </c>
      <c r="AU504" s="264" t="s">
        <v>84</v>
      </c>
      <c r="AV504" s="13" t="s">
        <v>84</v>
      </c>
      <c r="AW504" s="13" t="s">
        <v>32</v>
      </c>
      <c r="AX504" s="13" t="s">
        <v>76</v>
      </c>
      <c r="AY504" s="264" t="s">
        <v>126</v>
      </c>
    </row>
    <row r="505" s="14" customFormat="1">
      <c r="B505" s="265"/>
      <c r="C505" s="266"/>
      <c r="D505" s="245" t="s">
        <v>135</v>
      </c>
      <c r="E505" s="267" t="s">
        <v>1</v>
      </c>
      <c r="F505" s="268" t="s">
        <v>138</v>
      </c>
      <c r="G505" s="266"/>
      <c r="H505" s="269">
        <v>10.300000000000001</v>
      </c>
      <c r="I505" s="270"/>
      <c r="J505" s="266"/>
      <c r="K505" s="266"/>
      <c r="L505" s="271"/>
      <c r="M505" s="272"/>
      <c r="N505" s="273"/>
      <c r="O505" s="273"/>
      <c r="P505" s="273"/>
      <c r="Q505" s="273"/>
      <c r="R505" s="273"/>
      <c r="S505" s="273"/>
      <c r="T505" s="274"/>
      <c r="AT505" s="275" t="s">
        <v>135</v>
      </c>
      <c r="AU505" s="275" t="s">
        <v>84</v>
      </c>
      <c r="AV505" s="14" t="s">
        <v>133</v>
      </c>
      <c r="AW505" s="14" t="s">
        <v>32</v>
      </c>
      <c r="AX505" s="14" t="s">
        <v>82</v>
      </c>
      <c r="AY505" s="275" t="s">
        <v>126</v>
      </c>
    </row>
    <row r="506" s="1" customFormat="1" ht="24" customHeight="1">
      <c r="B506" s="37"/>
      <c r="C506" s="281" t="s">
        <v>713</v>
      </c>
      <c r="D506" s="281" t="s">
        <v>424</v>
      </c>
      <c r="E506" s="282" t="s">
        <v>714</v>
      </c>
      <c r="F506" s="283" t="s">
        <v>715</v>
      </c>
      <c r="G506" s="284" t="s">
        <v>131</v>
      </c>
      <c r="H506" s="285">
        <v>4.1200000000000001</v>
      </c>
      <c r="I506" s="286"/>
      <c r="J506" s="287">
        <f>ROUND(I506*H506,2)</f>
        <v>0</v>
      </c>
      <c r="K506" s="283" t="s">
        <v>1</v>
      </c>
      <c r="L506" s="288"/>
      <c r="M506" s="289" t="s">
        <v>1</v>
      </c>
      <c r="N506" s="290" t="s">
        <v>41</v>
      </c>
      <c r="O506" s="85"/>
      <c r="P506" s="239">
        <f>O506*H506</f>
        <v>0</v>
      </c>
      <c r="Q506" s="239">
        <v>0.13600000000000001</v>
      </c>
      <c r="R506" s="239">
        <f>Q506*H506</f>
        <v>0.56032000000000004</v>
      </c>
      <c r="S506" s="239">
        <v>0</v>
      </c>
      <c r="T506" s="240">
        <f>S506*H506</f>
        <v>0</v>
      </c>
      <c r="AR506" s="241" t="s">
        <v>164</v>
      </c>
      <c r="AT506" s="241" t="s">
        <v>424</v>
      </c>
      <c r="AU506" s="241" t="s">
        <v>84</v>
      </c>
      <c r="AY506" s="16" t="s">
        <v>126</v>
      </c>
      <c r="BE506" s="242">
        <f>IF(N506="základní",J506,0)</f>
        <v>0</v>
      </c>
      <c r="BF506" s="242">
        <f>IF(N506="snížená",J506,0)</f>
        <v>0</v>
      </c>
      <c r="BG506" s="242">
        <f>IF(N506="zákl. přenesená",J506,0)</f>
        <v>0</v>
      </c>
      <c r="BH506" s="242">
        <f>IF(N506="sníž. přenesená",J506,0)</f>
        <v>0</v>
      </c>
      <c r="BI506" s="242">
        <f>IF(N506="nulová",J506,0)</f>
        <v>0</v>
      </c>
      <c r="BJ506" s="16" t="s">
        <v>82</v>
      </c>
      <c r="BK506" s="242">
        <f>ROUND(I506*H506,2)</f>
        <v>0</v>
      </c>
      <c r="BL506" s="16" t="s">
        <v>133</v>
      </c>
      <c r="BM506" s="241" t="s">
        <v>716</v>
      </c>
    </row>
    <row r="507" s="12" customFormat="1">
      <c r="B507" s="243"/>
      <c r="C507" s="244"/>
      <c r="D507" s="245" t="s">
        <v>135</v>
      </c>
      <c r="E507" s="246" t="s">
        <v>1</v>
      </c>
      <c r="F507" s="247" t="s">
        <v>717</v>
      </c>
      <c r="G507" s="244"/>
      <c r="H507" s="246" t="s">
        <v>1</v>
      </c>
      <c r="I507" s="248"/>
      <c r="J507" s="244"/>
      <c r="K507" s="244"/>
      <c r="L507" s="249"/>
      <c r="M507" s="250"/>
      <c r="N507" s="251"/>
      <c r="O507" s="251"/>
      <c r="P507" s="251"/>
      <c r="Q507" s="251"/>
      <c r="R507" s="251"/>
      <c r="S507" s="251"/>
      <c r="T507" s="252"/>
      <c r="AT507" s="253" t="s">
        <v>135</v>
      </c>
      <c r="AU507" s="253" t="s">
        <v>84</v>
      </c>
      <c r="AV507" s="12" t="s">
        <v>82</v>
      </c>
      <c r="AW507" s="12" t="s">
        <v>32</v>
      </c>
      <c r="AX507" s="12" t="s">
        <v>76</v>
      </c>
      <c r="AY507" s="253" t="s">
        <v>126</v>
      </c>
    </row>
    <row r="508" s="13" customFormat="1">
      <c r="B508" s="254"/>
      <c r="C508" s="255"/>
      <c r="D508" s="245" t="s">
        <v>135</v>
      </c>
      <c r="E508" s="256" t="s">
        <v>1</v>
      </c>
      <c r="F508" s="257" t="s">
        <v>718</v>
      </c>
      <c r="G508" s="255"/>
      <c r="H508" s="258">
        <v>4.1200000000000001</v>
      </c>
      <c r="I508" s="259"/>
      <c r="J508" s="255"/>
      <c r="K508" s="255"/>
      <c r="L508" s="260"/>
      <c r="M508" s="261"/>
      <c r="N508" s="262"/>
      <c r="O508" s="262"/>
      <c r="P508" s="262"/>
      <c r="Q508" s="262"/>
      <c r="R508" s="262"/>
      <c r="S508" s="262"/>
      <c r="T508" s="263"/>
      <c r="AT508" s="264" t="s">
        <v>135</v>
      </c>
      <c r="AU508" s="264" t="s">
        <v>84</v>
      </c>
      <c r="AV508" s="13" t="s">
        <v>84</v>
      </c>
      <c r="AW508" s="13" t="s">
        <v>32</v>
      </c>
      <c r="AX508" s="13" t="s">
        <v>76</v>
      </c>
      <c r="AY508" s="264" t="s">
        <v>126</v>
      </c>
    </row>
    <row r="509" s="14" customFormat="1">
      <c r="B509" s="265"/>
      <c r="C509" s="266"/>
      <c r="D509" s="245" t="s">
        <v>135</v>
      </c>
      <c r="E509" s="267" t="s">
        <v>1</v>
      </c>
      <c r="F509" s="268" t="s">
        <v>138</v>
      </c>
      <c r="G509" s="266"/>
      <c r="H509" s="269">
        <v>4.1200000000000001</v>
      </c>
      <c r="I509" s="270"/>
      <c r="J509" s="266"/>
      <c r="K509" s="266"/>
      <c r="L509" s="271"/>
      <c r="M509" s="272"/>
      <c r="N509" s="273"/>
      <c r="O509" s="273"/>
      <c r="P509" s="273"/>
      <c r="Q509" s="273"/>
      <c r="R509" s="273"/>
      <c r="S509" s="273"/>
      <c r="T509" s="274"/>
      <c r="AT509" s="275" t="s">
        <v>135</v>
      </c>
      <c r="AU509" s="275" t="s">
        <v>84</v>
      </c>
      <c r="AV509" s="14" t="s">
        <v>133</v>
      </c>
      <c r="AW509" s="14" t="s">
        <v>32</v>
      </c>
      <c r="AX509" s="14" t="s">
        <v>82</v>
      </c>
      <c r="AY509" s="275" t="s">
        <v>126</v>
      </c>
    </row>
    <row r="510" s="1" customFormat="1" ht="24" customHeight="1">
      <c r="B510" s="37"/>
      <c r="C510" s="230" t="s">
        <v>719</v>
      </c>
      <c r="D510" s="230" t="s">
        <v>128</v>
      </c>
      <c r="E510" s="231" t="s">
        <v>696</v>
      </c>
      <c r="F510" s="232" t="s">
        <v>697</v>
      </c>
      <c r="G510" s="233" t="s">
        <v>131</v>
      </c>
      <c r="H510" s="234">
        <v>6</v>
      </c>
      <c r="I510" s="235"/>
      <c r="J510" s="236">
        <f>ROUND(I510*H510,2)</f>
        <v>0</v>
      </c>
      <c r="K510" s="232" t="s">
        <v>132</v>
      </c>
      <c r="L510" s="42"/>
      <c r="M510" s="237" t="s">
        <v>1</v>
      </c>
      <c r="N510" s="238" t="s">
        <v>41</v>
      </c>
      <c r="O510" s="85"/>
      <c r="P510" s="239">
        <f>O510*H510</f>
        <v>0</v>
      </c>
      <c r="Q510" s="239">
        <v>0.084250000000000005</v>
      </c>
      <c r="R510" s="239">
        <f>Q510*H510</f>
        <v>0.50550000000000006</v>
      </c>
      <c r="S510" s="239">
        <v>0</v>
      </c>
      <c r="T510" s="240">
        <f>S510*H510</f>
        <v>0</v>
      </c>
      <c r="AR510" s="241" t="s">
        <v>133</v>
      </c>
      <c r="AT510" s="241" t="s">
        <v>128</v>
      </c>
      <c r="AU510" s="241" t="s">
        <v>84</v>
      </c>
      <c r="AY510" s="16" t="s">
        <v>126</v>
      </c>
      <c r="BE510" s="242">
        <f>IF(N510="základní",J510,0)</f>
        <v>0</v>
      </c>
      <c r="BF510" s="242">
        <f>IF(N510="snížená",J510,0)</f>
        <v>0</v>
      </c>
      <c r="BG510" s="242">
        <f>IF(N510="zákl. přenesená",J510,0)</f>
        <v>0</v>
      </c>
      <c r="BH510" s="242">
        <f>IF(N510="sníž. přenesená",J510,0)</f>
        <v>0</v>
      </c>
      <c r="BI510" s="242">
        <f>IF(N510="nulová",J510,0)</f>
        <v>0</v>
      </c>
      <c r="BJ510" s="16" t="s">
        <v>82</v>
      </c>
      <c r="BK510" s="242">
        <f>ROUND(I510*H510,2)</f>
        <v>0</v>
      </c>
      <c r="BL510" s="16" t="s">
        <v>133</v>
      </c>
      <c r="BM510" s="241" t="s">
        <v>720</v>
      </c>
    </row>
    <row r="511" s="12" customFormat="1">
      <c r="B511" s="243"/>
      <c r="C511" s="244"/>
      <c r="D511" s="245" t="s">
        <v>135</v>
      </c>
      <c r="E511" s="246" t="s">
        <v>1</v>
      </c>
      <c r="F511" s="247" t="s">
        <v>721</v>
      </c>
      <c r="G511" s="244"/>
      <c r="H511" s="246" t="s">
        <v>1</v>
      </c>
      <c r="I511" s="248"/>
      <c r="J511" s="244"/>
      <c r="K511" s="244"/>
      <c r="L511" s="249"/>
      <c r="M511" s="250"/>
      <c r="N511" s="251"/>
      <c r="O511" s="251"/>
      <c r="P511" s="251"/>
      <c r="Q511" s="251"/>
      <c r="R511" s="251"/>
      <c r="S511" s="251"/>
      <c r="T511" s="252"/>
      <c r="AT511" s="253" t="s">
        <v>135</v>
      </c>
      <c r="AU511" s="253" t="s">
        <v>84</v>
      </c>
      <c r="AV511" s="12" t="s">
        <v>82</v>
      </c>
      <c r="AW511" s="12" t="s">
        <v>32</v>
      </c>
      <c r="AX511" s="12" t="s">
        <v>76</v>
      </c>
      <c r="AY511" s="253" t="s">
        <v>126</v>
      </c>
    </row>
    <row r="512" s="13" customFormat="1">
      <c r="B512" s="254"/>
      <c r="C512" s="255"/>
      <c r="D512" s="245" t="s">
        <v>135</v>
      </c>
      <c r="E512" s="256" t="s">
        <v>1</v>
      </c>
      <c r="F512" s="257" t="s">
        <v>625</v>
      </c>
      <c r="G512" s="255"/>
      <c r="H512" s="258">
        <v>6</v>
      </c>
      <c r="I512" s="259"/>
      <c r="J512" s="255"/>
      <c r="K512" s="255"/>
      <c r="L512" s="260"/>
      <c r="M512" s="261"/>
      <c r="N512" s="262"/>
      <c r="O512" s="262"/>
      <c r="P512" s="262"/>
      <c r="Q512" s="262"/>
      <c r="R512" s="262"/>
      <c r="S512" s="262"/>
      <c r="T512" s="263"/>
      <c r="AT512" s="264" t="s">
        <v>135</v>
      </c>
      <c r="AU512" s="264" t="s">
        <v>84</v>
      </c>
      <c r="AV512" s="13" t="s">
        <v>84</v>
      </c>
      <c r="AW512" s="13" t="s">
        <v>32</v>
      </c>
      <c r="AX512" s="13" t="s">
        <v>76</v>
      </c>
      <c r="AY512" s="264" t="s">
        <v>126</v>
      </c>
    </row>
    <row r="513" s="14" customFormat="1">
      <c r="B513" s="265"/>
      <c r="C513" s="266"/>
      <c r="D513" s="245" t="s">
        <v>135</v>
      </c>
      <c r="E513" s="267" t="s">
        <v>1</v>
      </c>
      <c r="F513" s="268" t="s">
        <v>138</v>
      </c>
      <c r="G513" s="266"/>
      <c r="H513" s="269">
        <v>6</v>
      </c>
      <c r="I513" s="270"/>
      <c r="J513" s="266"/>
      <c r="K513" s="266"/>
      <c r="L513" s="271"/>
      <c r="M513" s="272"/>
      <c r="N513" s="273"/>
      <c r="O513" s="273"/>
      <c r="P513" s="273"/>
      <c r="Q513" s="273"/>
      <c r="R513" s="273"/>
      <c r="S513" s="273"/>
      <c r="T513" s="274"/>
      <c r="AT513" s="275" t="s">
        <v>135</v>
      </c>
      <c r="AU513" s="275" t="s">
        <v>84</v>
      </c>
      <c r="AV513" s="14" t="s">
        <v>133</v>
      </c>
      <c r="AW513" s="14" t="s">
        <v>32</v>
      </c>
      <c r="AX513" s="14" t="s">
        <v>82</v>
      </c>
      <c r="AY513" s="275" t="s">
        <v>126</v>
      </c>
    </row>
    <row r="514" s="1" customFormat="1" ht="24" customHeight="1">
      <c r="B514" s="37"/>
      <c r="C514" s="281" t="s">
        <v>722</v>
      </c>
      <c r="D514" s="281" t="s">
        <v>424</v>
      </c>
      <c r="E514" s="282" t="s">
        <v>723</v>
      </c>
      <c r="F514" s="283" t="s">
        <v>724</v>
      </c>
      <c r="G514" s="284" t="s">
        <v>131</v>
      </c>
      <c r="H514" s="285">
        <v>3.0899999999999999</v>
      </c>
      <c r="I514" s="286"/>
      <c r="J514" s="287">
        <f>ROUND(I514*H514,2)</f>
        <v>0</v>
      </c>
      <c r="K514" s="283" t="s">
        <v>132</v>
      </c>
      <c r="L514" s="288"/>
      <c r="M514" s="289" t="s">
        <v>1</v>
      </c>
      <c r="N514" s="290" t="s">
        <v>41</v>
      </c>
      <c r="O514" s="85"/>
      <c r="P514" s="239">
        <f>O514*H514</f>
        <v>0</v>
      </c>
      <c r="Q514" s="239">
        <v>0.113</v>
      </c>
      <c r="R514" s="239">
        <f>Q514*H514</f>
        <v>0.34916999999999998</v>
      </c>
      <c r="S514" s="239">
        <v>0</v>
      </c>
      <c r="T514" s="240">
        <f>S514*H514</f>
        <v>0</v>
      </c>
      <c r="AR514" s="241" t="s">
        <v>164</v>
      </c>
      <c r="AT514" s="241" t="s">
        <v>424</v>
      </c>
      <c r="AU514" s="241" t="s">
        <v>84</v>
      </c>
      <c r="AY514" s="16" t="s">
        <v>126</v>
      </c>
      <c r="BE514" s="242">
        <f>IF(N514="základní",J514,0)</f>
        <v>0</v>
      </c>
      <c r="BF514" s="242">
        <f>IF(N514="snížená",J514,0)</f>
        <v>0</v>
      </c>
      <c r="BG514" s="242">
        <f>IF(N514="zákl. přenesená",J514,0)</f>
        <v>0</v>
      </c>
      <c r="BH514" s="242">
        <f>IF(N514="sníž. přenesená",J514,0)</f>
        <v>0</v>
      </c>
      <c r="BI514" s="242">
        <f>IF(N514="nulová",J514,0)</f>
        <v>0</v>
      </c>
      <c r="BJ514" s="16" t="s">
        <v>82</v>
      </c>
      <c r="BK514" s="242">
        <f>ROUND(I514*H514,2)</f>
        <v>0</v>
      </c>
      <c r="BL514" s="16" t="s">
        <v>133</v>
      </c>
      <c r="BM514" s="241" t="s">
        <v>725</v>
      </c>
    </row>
    <row r="515" s="12" customFormat="1">
      <c r="B515" s="243"/>
      <c r="C515" s="244"/>
      <c r="D515" s="245" t="s">
        <v>135</v>
      </c>
      <c r="E515" s="246" t="s">
        <v>1</v>
      </c>
      <c r="F515" s="247" t="s">
        <v>726</v>
      </c>
      <c r="G515" s="244"/>
      <c r="H515" s="246" t="s">
        <v>1</v>
      </c>
      <c r="I515" s="248"/>
      <c r="J515" s="244"/>
      <c r="K515" s="244"/>
      <c r="L515" s="249"/>
      <c r="M515" s="250"/>
      <c r="N515" s="251"/>
      <c r="O515" s="251"/>
      <c r="P515" s="251"/>
      <c r="Q515" s="251"/>
      <c r="R515" s="251"/>
      <c r="S515" s="251"/>
      <c r="T515" s="252"/>
      <c r="AT515" s="253" t="s">
        <v>135</v>
      </c>
      <c r="AU515" s="253" t="s">
        <v>84</v>
      </c>
      <c r="AV515" s="12" t="s">
        <v>82</v>
      </c>
      <c r="AW515" s="12" t="s">
        <v>32</v>
      </c>
      <c r="AX515" s="12" t="s">
        <v>76</v>
      </c>
      <c r="AY515" s="253" t="s">
        <v>126</v>
      </c>
    </row>
    <row r="516" s="13" customFormat="1">
      <c r="B516" s="254"/>
      <c r="C516" s="255"/>
      <c r="D516" s="245" t="s">
        <v>135</v>
      </c>
      <c r="E516" s="256" t="s">
        <v>1</v>
      </c>
      <c r="F516" s="257" t="s">
        <v>727</v>
      </c>
      <c r="G516" s="255"/>
      <c r="H516" s="258">
        <v>3.0899999999999999</v>
      </c>
      <c r="I516" s="259"/>
      <c r="J516" s="255"/>
      <c r="K516" s="255"/>
      <c r="L516" s="260"/>
      <c r="M516" s="261"/>
      <c r="N516" s="262"/>
      <c r="O516" s="262"/>
      <c r="P516" s="262"/>
      <c r="Q516" s="262"/>
      <c r="R516" s="262"/>
      <c r="S516" s="262"/>
      <c r="T516" s="263"/>
      <c r="AT516" s="264" t="s">
        <v>135</v>
      </c>
      <c r="AU516" s="264" t="s">
        <v>84</v>
      </c>
      <c r="AV516" s="13" t="s">
        <v>84</v>
      </c>
      <c r="AW516" s="13" t="s">
        <v>32</v>
      </c>
      <c r="AX516" s="13" t="s">
        <v>76</v>
      </c>
      <c r="AY516" s="264" t="s">
        <v>126</v>
      </c>
    </row>
    <row r="517" s="14" customFormat="1">
      <c r="B517" s="265"/>
      <c r="C517" s="266"/>
      <c r="D517" s="245" t="s">
        <v>135</v>
      </c>
      <c r="E517" s="267" t="s">
        <v>1</v>
      </c>
      <c r="F517" s="268" t="s">
        <v>138</v>
      </c>
      <c r="G517" s="266"/>
      <c r="H517" s="269">
        <v>3.0899999999999999</v>
      </c>
      <c r="I517" s="270"/>
      <c r="J517" s="266"/>
      <c r="K517" s="266"/>
      <c r="L517" s="271"/>
      <c r="M517" s="272"/>
      <c r="N517" s="273"/>
      <c r="O517" s="273"/>
      <c r="P517" s="273"/>
      <c r="Q517" s="273"/>
      <c r="R517" s="273"/>
      <c r="S517" s="273"/>
      <c r="T517" s="274"/>
      <c r="AT517" s="275" t="s">
        <v>135</v>
      </c>
      <c r="AU517" s="275" t="s">
        <v>84</v>
      </c>
      <c r="AV517" s="14" t="s">
        <v>133</v>
      </c>
      <c r="AW517" s="14" t="s">
        <v>32</v>
      </c>
      <c r="AX517" s="14" t="s">
        <v>82</v>
      </c>
      <c r="AY517" s="275" t="s">
        <v>126</v>
      </c>
    </row>
    <row r="518" s="1" customFormat="1" ht="24" customHeight="1">
      <c r="B518" s="37"/>
      <c r="C518" s="281" t="s">
        <v>728</v>
      </c>
      <c r="D518" s="281" t="s">
        <v>424</v>
      </c>
      <c r="E518" s="282" t="s">
        <v>708</v>
      </c>
      <c r="F518" s="283" t="s">
        <v>709</v>
      </c>
      <c r="G518" s="284" t="s">
        <v>131</v>
      </c>
      <c r="H518" s="285">
        <v>2.0600000000000001</v>
      </c>
      <c r="I518" s="286"/>
      <c r="J518" s="287">
        <f>ROUND(I518*H518,2)</f>
        <v>0</v>
      </c>
      <c r="K518" s="283" t="s">
        <v>132</v>
      </c>
      <c r="L518" s="288"/>
      <c r="M518" s="289" t="s">
        <v>1</v>
      </c>
      <c r="N518" s="290" t="s">
        <v>41</v>
      </c>
      <c r="O518" s="85"/>
      <c r="P518" s="239">
        <f>O518*H518</f>
        <v>0</v>
      </c>
      <c r="Q518" s="239">
        <v>0.13100000000000001</v>
      </c>
      <c r="R518" s="239">
        <f>Q518*H518</f>
        <v>0.26986000000000004</v>
      </c>
      <c r="S518" s="239">
        <v>0</v>
      </c>
      <c r="T518" s="240">
        <f>S518*H518</f>
        <v>0</v>
      </c>
      <c r="AR518" s="241" t="s">
        <v>164</v>
      </c>
      <c r="AT518" s="241" t="s">
        <v>424</v>
      </c>
      <c r="AU518" s="241" t="s">
        <v>84</v>
      </c>
      <c r="AY518" s="16" t="s">
        <v>126</v>
      </c>
      <c r="BE518" s="242">
        <f>IF(N518="základní",J518,0)</f>
        <v>0</v>
      </c>
      <c r="BF518" s="242">
        <f>IF(N518="snížená",J518,0)</f>
        <v>0</v>
      </c>
      <c r="BG518" s="242">
        <f>IF(N518="zákl. přenesená",J518,0)</f>
        <v>0</v>
      </c>
      <c r="BH518" s="242">
        <f>IF(N518="sníž. přenesená",J518,0)</f>
        <v>0</v>
      </c>
      <c r="BI518" s="242">
        <f>IF(N518="nulová",J518,0)</f>
        <v>0</v>
      </c>
      <c r="BJ518" s="16" t="s">
        <v>82</v>
      </c>
      <c r="BK518" s="242">
        <f>ROUND(I518*H518,2)</f>
        <v>0</v>
      </c>
      <c r="BL518" s="16" t="s">
        <v>133</v>
      </c>
      <c r="BM518" s="241" t="s">
        <v>729</v>
      </c>
    </row>
    <row r="519" s="12" customFormat="1">
      <c r="B519" s="243"/>
      <c r="C519" s="244"/>
      <c r="D519" s="245" t="s">
        <v>135</v>
      </c>
      <c r="E519" s="246" t="s">
        <v>1</v>
      </c>
      <c r="F519" s="247" t="s">
        <v>730</v>
      </c>
      <c r="G519" s="244"/>
      <c r="H519" s="246" t="s">
        <v>1</v>
      </c>
      <c r="I519" s="248"/>
      <c r="J519" s="244"/>
      <c r="K519" s="244"/>
      <c r="L519" s="249"/>
      <c r="M519" s="250"/>
      <c r="N519" s="251"/>
      <c r="O519" s="251"/>
      <c r="P519" s="251"/>
      <c r="Q519" s="251"/>
      <c r="R519" s="251"/>
      <c r="S519" s="251"/>
      <c r="T519" s="252"/>
      <c r="AT519" s="253" t="s">
        <v>135</v>
      </c>
      <c r="AU519" s="253" t="s">
        <v>84</v>
      </c>
      <c r="AV519" s="12" t="s">
        <v>82</v>
      </c>
      <c r="AW519" s="12" t="s">
        <v>32</v>
      </c>
      <c r="AX519" s="12" t="s">
        <v>76</v>
      </c>
      <c r="AY519" s="253" t="s">
        <v>126</v>
      </c>
    </row>
    <row r="520" s="13" customFormat="1">
      <c r="B520" s="254"/>
      <c r="C520" s="255"/>
      <c r="D520" s="245" t="s">
        <v>135</v>
      </c>
      <c r="E520" s="256" t="s">
        <v>1</v>
      </c>
      <c r="F520" s="257" t="s">
        <v>731</v>
      </c>
      <c r="G520" s="255"/>
      <c r="H520" s="258">
        <v>2.0600000000000001</v>
      </c>
      <c r="I520" s="259"/>
      <c r="J520" s="255"/>
      <c r="K520" s="255"/>
      <c r="L520" s="260"/>
      <c r="M520" s="261"/>
      <c r="N520" s="262"/>
      <c r="O520" s="262"/>
      <c r="P520" s="262"/>
      <c r="Q520" s="262"/>
      <c r="R520" s="262"/>
      <c r="S520" s="262"/>
      <c r="T520" s="263"/>
      <c r="AT520" s="264" t="s">
        <v>135</v>
      </c>
      <c r="AU520" s="264" t="s">
        <v>84</v>
      </c>
      <c r="AV520" s="13" t="s">
        <v>84</v>
      </c>
      <c r="AW520" s="13" t="s">
        <v>32</v>
      </c>
      <c r="AX520" s="13" t="s">
        <v>76</v>
      </c>
      <c r="AY520" s="264" t="s">
        <v>126</v>
      </c>
    </row>
    <row r="521" s="14" customFormat="1">
      <c r="B521" s="265"/>
      <c r="C521" s="266"/>
      <c r="D521" s="245" t="s">
        <v>135</v>
      </c>
      <c r="E521" s="267" t="s">
        <v>1</v>
      </c>
      <c r="F521" s="268" t="s">
        <v>138</v>
      </c>
      <c r="G521" s="266"/>
      <c r="H521" s="269">
        <v>2.0600000000000001</v>
      </c>
      <c r="I521" s="270"/>
      <c r="J521" s="266"/>
      <c r="K521" s="266"/>
      <c r="L521" s="271"/>
      <c r="M521" s="272"/>
      <c r="N521" s="273"/>
      <c r="O521" s="273"/>
      <c r="P521" s="273"/>
      <c r="Q521" s="273"/>
      <c r="R521" s="273"/>
      <c r="S521" s="273"/>
      <c r="T521" s="274"/>
      <c r="AT521" s="275" t="s">
        <v>135</v>
      </c>
      <c r="AU521" s="275" t="s">
        <v>84</v>
      </c>
      <c r="AV521" s="14" t="s">
        <v>133</v>
      </c>
      <c r="AW521" s="14" t="s">
        <v>32</v>
      </c>
      <c r="AX521" s="14" t="s">
        <v>82</v>
      </c>
      <c r="AY521" s="275" t="s">
        <v>126</v>
      </c>
    </row>
    <row r="522" s="1" customFormat="1" ht="24" customHeight="1">
      <c r="B522" s="37"/>
      <c r="C522" s="281" t="s">
        <v>732</v>
      </c>
      <c r="D522" s="281" t="s">
        <v>424</v>
      </c>
      <c r="E522" s="282" t="s">
        <v>714</v>
      </c>
      <c r="F522" s="283" t="s">
        <v>715</v>
      </c>
      <c r="G522" s="284" t="s">
        <v>131</v>
      </c>
      <c r="H522" s="285">
        <v>1.03</v>
      </c>
      <c r="I522" s="286"/>
      <c r="J522" s="287">
        <f>ROUND(I522*H522,2)</f>
        <v>0</v>
      </c>
      <c r="K522" s="283" t="s">
        <v>1</v>
      </c>
      <c r="L522" s="288"/>
      <c r="M522" s="289" t="s">
        <v>1</v>
      </c>
      <c r="N522" s="290" t="s">
        <v>41</v>
      </c>
      <c r="O522" s="85"/>
      <c r="P522" s="239">
        <f>O522*H522</f>
        <v>0</v>
      </c>
      <c r="Q522" s="239">
        <v>0.13600000000000001</v>
      </c>
      <c r="R522" s="239">
        <f>Q522*H522</f>
        <v>0.14008000000000001</v>
      </c>
      <c r="S522" s="239">
        <v>0</v>
      </c>
      <c r="T522" s="240">
        <f>S522*H522</f>
        <v>0</v>
      </c>
      <c r="AR522" s="241" t="s">
        <v>164</v>
      </c>
      <c r="AT522" s="241" t="s">
        <v>424</v>
      </c>
      <c r="AU522" s="241" t="s">
        <v>84</v>
      </c>
      <c r="AY522" s="16" t="s">
        <v>126</v>
      </c>
      <c r="BE522" s="242">
        <f>IF(N522="základní",J522,0)</f>
        <v>0</v>
      </c>
      <c r="BF522" s="242">
        <f>IF(N522="snížená",J522,0)</f>
        <v>0</v>
      </c>
      <c r="BG522" s="242">
        <f>IF(N522="zákl. přenesená",J522,0)</f>
        <v>0</v>
      </c>
      <c r="BH522" s="242">
        <f>IF(N522="sníž. přenesená",J522,0)</f>
        <v>0</v>
      </c>
      <c r="BI522" s="242">
        <f>IF(N522="nulová",J522,0)</f>
        <v>0</v>
      </c>
      <c r="BJ522" s="16" t="s">
        <v>82</v>
      </c>
      <c r="BK522" s="242">
        <f>ROUND(I522*H522,2)</f>
        <v>0</v>
      </c>
      <c r="BL522" s="16" t="s">
        <v>133</v>
      </c>
      <c r="BM522" s="241" t="s">
        <v>733</v>
      </c>
    </row>
    <row r="523" s="12" customFormat="1">
      <c r="B523" s="243"/>
      <c r="C523" s="244"/>
      <c r="D523" s="245" t="s">
        <v>135</v>
      </c>
      <c r="E523" s="246" t="s">
        <v>1</v>
      </c>
      <c r="F523" s="247" t="s">
        <v>734</v>
      </c>
      <c r="G523" s="244"/>
      <c r="H523" s="246" t="s">
        <v>1</v>
      </c>
      <c r="I523" s="248"/>
      <c r="J523" s="244"/>
      <c r="K523" s="244"/>
      <c r="L523" s="249"/>
      <c r="M523" s="250"/>
      <c r="N523" s="251"/>
      <c r="O523" s="251"/>
      <c r="P523" s="251"/>
      <c r="Q523" s="251"/>
      <c r="R523" s="251"/>
      <c r="S523" s="251"/>
      <c r="T523" s="252"/>
      <c r="AT523" s="253" t="s">
        <v>135</v>
      </c>
      <c r="AU523" s="253" t="s">
        <v>84</v>
      </c>
      <c r="AV523" s="12" t="s">
        <v>82</v>
      </c>
      <c r="AW523" s="12" t="s">
        <v>32</v>
      </c>
      <c r="AX523" s="12" t="s">
        <v>76</v>
      </c>
      <c r="AY523" s="253" t="s">
        <v>126</v>
      </c>
    </row>
    <row r="524" s="13" customFormat="1">
      <c r="B524" s="254"/>
      <c r="C524" s="255"/>
      <c r="D524" s="245" t="s">
        <v>135</v>
      </c>
      <c r="E524" s="256" t="s">
        <v>1</v>
      </c>
      <c r="F524" s="257" t="s">
        <v>735</v>
      </c>
      <c r="G524" s="255"/>
      <c r="H524" s="258">
        <v>1.03</v>
      </c>
      <c r="I524" s="259"/>
      <c r="J524" s="255"/>
      <c r="K524" s="255"/>
      <c r="L524" s="260"/>
      <c r="M524" s="261"/>
      <c r="N524" s="262"/>
      <c r="O524" s="262"/>
      <c r="P524" s="262"/>
      <c r="Q524" s="262"/>
      <c r="R524" s="262"/>
      <c r="S524" s="262"/>
      <c r="T524" s="263"/>
      <c r="AT524" s="264" t="s">
        <v>135</v>
      </c>
      <c r="AU524" s="264" t="s">
        <v>84</v>
      </c>
      <c r="AV524" s="13" t="s">
        <v>84</v>
      </c>
      <c r="AW524" s="13" t="s">
        <v>32</v>
      </c>
      <c r="AX524" s="13" t="s">
        <v>76</v>
      </c>
      <c r="AY524" s="264" t="s">
        <v>126</v>
      </c>
    </row>
    <row r="525" s="14" customFormat="1">
      <c r="B525" s="265"/>
      <c r="C525" s="266"/>
      <c r="D525" s="245" t="s">
        <v>135</v>
      </c>
      <c r="E525" s="267" t="s">
        <v>1</v>
      </c>
      <c r="F525" s="268" t="s">
        <v>138</v>
      </c>
      <c r="G525" s="266"/>
      <c r="H525" s="269">
        <v>1.03</v>
      </c>
      <c r="I525" s="270"/>
      <c r="J525" s="266"/>
      <c r="K525" s="266"/>
      <c r="L525" s="271"/>
      <c r="M525" s="272"/>
      <c r="N525" s="273"/>
      <c r="O525" s="273"/>
      <c r="P525" s="273"/>
      <c r="Q525" s="273"/>
      <c r="R525" s="273"/>
      <c r="S525" s="273"/>
      <c r="T525" s="274"/>
      <c r="AT525" s="275" t="s">
        <v>135</v>
      </c>
      <c r="AU525" s="275" t="s">
        <v>84</v>
      </c>
      <c r="AV525" s="14" t="s">
        <v>133</v>
      </c>
      <c r="AW525" s="14" t="s">
        <v>32</v>
      </c>
      <c r="AX525" s="14" t="s">
        <v>82</v>
      </c>
      <c r="AY525" s="275" t="s">
        <v>126</v>
      </c>
    </row>
    <row r="526" s="1" customFormat="1" ht="36" customHeight="1">
      <c r="B526" s="37"/>
      <c r="C526" s="230" t="s">
        <v>736</v>
      </c>
      <c r="D526" s="230" t="s">
        <v>128</v>
      </c>
      <c r="E526" s="231" t="s">
        <v>737</v>
      </c>
      <c r="F526" s="232" t="s">
        <v>738</v>
      </c>
      <c r="G526" s="233" t="s">
        <v>131</v>
      </c>
      <c r="H526" s="234">
        <v>40</v>
      </c>
      <c r="I526" s="235"/>
      <c r="J526" s="236">
        <f>ROUND(I526*H526,2)</f>
        <v>0</v>
      </c>
      <c r="K526" s="232" t="s">
        <v>132</v>
      </c>
      <c r="L526" s="42"/>
      <c r="M526" s="237" t="s">
        <v>1</v>
      </c>
      <c r="N526" s="238" t="s">
        <v>41</v>
      </c>
      <c r="O526" s="85"/>
      <c r="P526" s="239">
        <f>O526*H526</f>
        <v>0</v>
      </c>
      <c r="Q526" s="239">
        <v>0</v>
      </c>
      <c r="R526" s="239">
        <f>Q526*H526</f>
        <v>0</v>
      </c>
      <c r="S526" s="239">
        <v>0</v>
      </c>
      <c r="T526" s="240">
        <f>S526*H526</f>
        <v>0</v>
      </c>
      <c r="AR526" s="241" t="s">
        <v>133</v>
      </c>
      <c r="AT526" s="241" t="s">
        <v>128</v>
      </c>
      <c r="AU526" s="241" t="s">
        <v>84</v>
      </c>
      <c r="AY526" s="16" t="s">
        <v>126</v>
      </c>
      <c r="BE526" s="242">
        <f>IF(N526="základní",J526,0)</f>
        <v>0</v>
      </c>
      <c r="BF526" s="242">
        <f>IF(N526="snížená",J526,0)</f>
        <v>0</v>
      </c>
      <c r="BG526" s="242">
        <f>IF(N526="zákl. přenesená",J526,0)</f>
        <v>0</v>
      </c>
      <c r="BH526" s="242">
        <f>IF(N526="sníž. přenesená",J526,0)</f>
        <v>0</v>
      </c>
      <c r="BI526" s="242">
        <f>IF(N526="nulová",J526,0)</f>
        <v>0</v>
      </c>
      <c r="BJ526" s="16" t="s">
        <v>82</v>
      </c>
      <c r="BK526" s="242">
        <f>ROUND(I526*H526,2)</f>
        <v>0</v>
      </c>
      <c r="BL526" s="16" t="s">
        <v>133</v>
      </c>
      <c r="BM526" s="241" t="s">
        <v>739</v>
      </c>
    </row>
    <row r="527" s="12" customFormat="1">
      <c r="B527" s="243"/>
      <c r="C527" s="244"/>
      <c r="D527" s="245" t="s">
        <v>135</v>
      </c>
      <c r="E527" s="246" t="s">
        <v>1</v>
      </c>
      <c r="F527" s="247" t="s">
        <v>740</v>
      </c>
      <c r="G527" s="244"/>
      <c r="H527" s="246" t="s">
        <v>1</v>
      </c>
      <c r="I527" s="248"/>
      <c r="J527" s="244"/>
      <c r="K527" s="244"/>
      <c r="L527" s="249"/>
      <c r="M527" s="250"/>
      <c r="N527" s="251"/>
      <c r="O527" s="251"/>
      <c r="P527" s="251"/>
      <c r="Q527" s="251"/>
      <c r="R527" s="251"/>
      <c r="S527" s="251"/>
      <c r="T527" s="252"/>
      <c r="AT527" s="253" t="s">
        <v>135</v>
      </c>
      <c r="AU527" s="253" t="s">
        <v>84</v>
      </c>
      <c r="AV527" s="12" t="s">
        <v>82</v>
      </c>
      <c r="AW527" s="12" t="s">
        <v>32</v>
      </c>
      <c r="AX527" s="12" t="s">
        <v>76</v>
      </c>
      <c r="AY527" s="253" t="s">
        <v>126</v>
      </c>
    </row>
    <row r="528" s="13" customFormat="1">
      <c r="B528" s="254"/>
      <c r="C528" s="255"/>
      <c r="D528" s="245" t="s">
        <v>135</v>
      </c>
      <c r="E528" s="256" t="s">
        <v>1</v>
      </c>
      <c r="F528" s="257" t="s">
        <v>622</v>
      </c>
      <c r="G528" s="255"/>
      <c r="H528" s="258">
        <v>40</v>
      </c>
      <c r="I528" s="259"/>
      <c r="J528" s="255"/>
      <c r="K528" s="255"/>
      <c r="L528" s="260"/>
      <c r="M528" s="261"/>
      <c r="N528" s="262"/>
      <c r="O528" s="262"/>
      <c r="P528" s="262"/>
      <c r="Q528" s="262"/>
      <c r="R528" s="262"/>
      <c r="S528" s="262"/>
      <c r="T528" s="263"/>
      <c r="AT528" s="264" t="s">
        <v>135</v>
      </c>
      <c r="AU528" s="264" t="s">
        <v>84</v>
      </c>
      <c r="AV528" s="13" t="s">
        <v>84</v>
      </c>
      <c r="AW528" s="13" t="s">
        <v>32</v>
      </c>
      <c r="AX528" s="13" t="s">
        <v>76</v>
      </c>
      <c r="AY528" s="264" t="s">
        <v>126</v>
      </c>
    </row>
    <row r="529" s="14" customFormat="1">
      <c r="B529" s="265"/>
      <c r="C529" s="266"/>
      <c r="D529" s="245" t="s">
        <v>135</v>
      </c>
      <c r="E529" s="267" t="s">
        <v>1</v>
      </c>
      <c r="F529" s="268" t="s">
        <v>138</v>
      </c>
      <c r="G529" s="266"/>
      <c r="H529" s="269">
        <v>40</v>
      </c>
      <c r="I529" s="270"/>
      <c r="J529" s="266"/>
      <c r="K529" s="266"/>
      <c r="L529" s="271"/>
      <c r="M529" s="272"/>
      <c r="N529" s="273"/>
      <c r="O529" s="273"/>
      <c r="P529" s="273"/>
      <c r="Q529" s="273"/>
      <c r="R529" s="273"/>
      <c r="S529" s="273"/>
      <c r="T529" s="274"/>
      <c r="AT529" s="275" t="s">
        <v>135</v>
      </c>
      <c r="AU529" s="275" t="s">
        <v>84</v>
      </c>
      <c r="AV529" s="14" t="s">
        <v>133</v>
      </c>
      <c r="AW529" s="14" t="s">
        <v>32</v>
      </c>
      <c r="AX529" s="14" t="s">
        <v>82</v>
      </c>
      <c r="AY529" s="275" t="s">
        <v>126</v>
      </c>
    </row>
    <row r="530" s="1" customFormat="1" ht="36" customHeight="1">
      <c r="B530" s="37"/>
      <c r="C530" s="230" t="s">
        <v>741</v>
      </c>
      <c r="D530" s="230" t="s">
        <v>128</v>
      </c>
      <c r="E530" s="231" t="s">
        <v>737</v>
      </c>
      <c r="F530" s="232" t="s">
        <v>738</v>
      </c>
      <c r="G530" s="233" t="s">
        <v>131</v>
      </c>
      <c r="H530" s="234">
        <v>6</v>
      </c>
      <c r="I530" s="235"/>
      <c r="J530" s="236">
        <f>ROUND(I530*H530,2)</f>
        <v>0</v>
      </c>
      <c r="K530" s="232" t="s">
        <v>132</v>
      </c>
      <c r="L530" s="42"/>
      <c r="M530" s="237" t="s">
        <v>1</v>
      </c>
      <c r="N530" s="238" t="s">
        <v>41</v>
      </c>
      <c r="O530" s="85"/>
      <c r="P530" s="239">
        <f>O530*H530</f>
        <v>0</v>
      </c>
      <c r="Q530" s="239">
        <v>0</v>
      </c>
      <c r="R530" s="239">
        <f>Q530*H530</f>
        <v>0</v>
      </c>
      <c r="S530" s="239">
        <v>0</v>
      </c>
      <c r="T530" s="240">
        <f>S530*H530</f>
        <v>0</v>
      </c>
      <c r="AR530" s="241" t="s">
        <v>133</v>
      </c>
      <c r="AT530" s="241" t="s">
        <v>128</v>
      </c>
      <c r="AU530" s="241" t="s">
        <v>84</v>
      </c>
      <c r="AY530" s="16" t="s">
        <v>126</v>
      </c>
      <c r="BE530" s="242">
        <f>IF(N530="základní",J530,0)</f>
        <v>0</v>
      </c>
      <c r="BF530" s="242">
        <f>IF(N530="snížená",J530,0)</f>
        <v>0</v>
      </c>
      <c r="BG530" s="242">
        <f>IF(N530="zákl. přenesená",J530,0)</f>
        <v>0</v>
      </c>
      <c r="BH530" s="242">
        <f>IF(N530="sníž. přenesená",J530,0)</f>
        <v>0</v>
      </c>
      <c r="BI530" s="242">
        <f>IF(N530="nulová",J530,0)</f>
        <v>0</v>
      </c>
      <c r="BJ530" s="16" t="s">
        <v>82</v>
      </c>
      <c r="BK530" s="242">
        <f>ROUND(I530*H530,2)</f>
        <v>0</v>
      </c>
      <c r="BL530" s="16" t="s">
        <v>133</v>
      </c>
      <c r="BM530" s="241" t="s">
        <v>742</v>
      </c>
    </row>
    <row r="531" s="12" customFormat="1">
      <c r="B531" s="243"/>
      <c r="C531" s="244"/>
      <c r="D531" s="245" t="s">
        <v>135</v>
      </c>
      <c r="E531" s="246" t="s">
        <v>1</v>
      </c>
      <c r="F531" s="247" t="s">
        <v>743</v>
      </c>
      <c r="G531" s="244"/>
      <c r="H531" s="246" t="s">
        <v>1</v>
      </c>
      <c r="I531" s="248"/>
      <c r="J531" s="244"/>
      <c r="K531" s="244"/>
      <c r="L531" s="249"/>
      <c r="M531" s="250"/>
      <c r="N531" s="251"/>
      <c r="O531" s="251"/>
      <c r="P531" s="251"/>
      <c r="Q531" s="251"/>
      <c r="R531" s="251"/>
      <c r="S531" s="251"/>
      <c r="T531" s="252"/>
      <c r="AT531" s="253" t="s">
        <v>135</v>
      </c>
      <c r="AU531" s="253" t="s">
        <v>84</v>
      </c>
      <c r="AV531" s="12" t="s">
        <v>82</v>
      </c>
      <c r="AW531" s="12" t="s">
        <v>32</v>
      </c>
      <c r="AX531" s="12" t="s">
        <v>76</v>
      </c>
      <c r="AY531" s="253" t="s">
        <v>126</v>
      </c>
    </row>
    <row r="532" s="13" customFormat="1">
      <c r="B532" s="254"/>
      <c r="C532" s="255"/>
      <c r="D532" s="245" t="s">
        <v>135</v>
      </c>
      <c r="E532" s="256" t="s">
        <v>1</v>
      </c>
      <c r="F532" s="257" t="s">
        <v>625</v>
      </c>
      <c r="G532" s="255"/>
      <c r="H532" s="258">
        <v>6</v>
      </c>
      <c r="I532" s="259"/>
      <c r="J532" s="255"/>
      <c r="K532" s="255"/>
      <c r="L532" s="260"/>
      <c r="M532" s="261"/>
      <c r="N532" s="262"/>
      <c r="O532" s="262"/>
      <c r="P532" s="262"/>
      <c r="Q532" s="262"/>
      <c r="R532" s="262"/>
      <c r="S532" s="262"/>
      <c r="T532" s="263"/>
      <c r="AT532" s="264" t="s">
        <v>135</v>
      </c>
      <c r="AU532" s="264" t="s">
        <v>84</v>
      </c>
      <c r="AV532" s="13" t="s">
        <v>84</v>
      </c>
      <c r="AW532" s="13" t="s">
        <v>32</v>
      </c>
      <c r="AX532" s="13" t="s">
        <v>76</v>
      </c>
      <c r="AY532" s="264" t="s">
        <v>126</v>
      </c>
    </row>
    <row r="533" s="14" customFormat="1">
      <c r="B533" s="265"/>
      <c r="C533" s="266"/>
      <c r="D533" s="245" t="s">
        <v>135</v>
      </c>
      <c r="E533" s="267" t="s">
        <v>1</v>
      </c>
      <c r="F533" s="268" t="s">
        <v>138</v>
      </c>
      <c r="G533" s="266"/>
      <c r="H533" s="269">
        <v>6</v>
      </c>
      <c r="I533" s="270"/>
      <c r="J533" s="266"/>
      <c r="K533" s="266"/>
      <c r="L533" s="271"/>
      <c r="M533" s="272"/>
      <c r="N533" s="273"/>
      <c r="O533" s="273"/>
      <c r="P533" s="273"/>
      <c r="Q533" s="273"/>
      <c r="R533" s="273"/>
      <c r="S533" s="273"/>
      <c r="T533" s="274"/>
      <c r="AT533" s="275" t="s">
        <v>135</v>
      </c>
      <c r="AU533" s="275" t="s">
        <v>84</v>
      </c>
      <c r="AV533" s="14" t="s">
        <v>133</v>
      </c>
      <c r="AW533" s="14" t="s">
        <v>32</v>
      </c>
      <c r="AX533" s="14" t="s">
        <v>82</v>
      </c>
      <c r="AY533" s="275" t="s">
        <v>126</v>
      </c>
    </row>
    <row r="534" s="1" customFormat="1" ht="24" customHeight="1">
      <c r="B534" s="37"/>
      <c r="C534" s="230" t="s">
        <v>744</v>
      </c>
      <c r="D534" s="230" t="s">
        <v>128</v>
      </c>
      <c r="E534" s="231" t="s">
        <v>745</v>
      </c>
      <c r="F534" s="232" t="s">
        <v>746</v>
      </c>
      <c r="G534" s="233" t="s">
        <v>131</v>
      </c>
      <c r="H534" s="234">
        <v>24</v>
      </c>
      <c r="I534" s="235"/>
      <c r="J534" s="236">
        <f>ROUND(I534*H534,2)</f>
        <v>0</v>
      </c>
      <c r="K534" s="232" t="s">
        <v>132</v>
      </c>
      <c r="L534" s="42"/>
      <c r="M534" s="237" t="s">
        <v>1</v>
      </c>
      <c r="N534" s="238" t="s">
        <v>41</v>
      </c>
      <c r="O534" s="85"/>
      <c r="P534" s="239">
        <f>O534*H534</f>
        <v>0</v>
      </c>
      <c r="Q534" s="239">
        <v>0.085650000000000004</v>
      </c>
      <c r="R534" s="239">
        <f>Q534*H534</f>
        <v>2.0556000000000001</v>
      </c>
      <c r="S534" s="239">
        <v>0</v>
      </c>
      <c r="T534" s="240">
        <f>S534*H534</f>
        <v>0</v>
      </c>
      <c r="AR534" s="241" t="s">
        <v>133</v>
      </c>
      <c r="AT534" s="241" t="s">
        <v>128</v>
      </c>
      <c r="AU534" s="241" t="s">
        <v>84</v>
      </c>
      <c r="AY534" s="16" t="s">
        <v>126</v>
      </c>
      <c r="BE534" s="242">
        <f>IF(N534="základní",J534,0)</f>
        <v>0</v>
      </c>
      <c r="BF534" s="242">
        <f>IF(N534="snížená",J534,0)</f>
        <v>0</v>
      </c>
      <c r="BG534" s="242">
        <f>IF(N534="zákl. přenesená",J534,0)</f>
        <v>0</v>
      </c>
      <c r="BH534" s="242">
        <f>IF(N534="sníž. přenesená",J534,0)</f>
        <v>0</v>
      </c>
      <c r="BI534" s="242">
        <f>IF(N534="nulová",J534,0)</f>
        <v>0</v>
      </c>
      <c r="BJ534" s="16" t="s">
        <v>82</v>
      </c>
      <c r="BK534" s="242">
        <f>ROUND(I534*H534,2)</f>
        <v>0</v>
      </c>
      <c r="BL534" s="16" t="s">
        <v>133</v>
      </c>
      <c r="BM534" s="241" t="s">
        <v>747</v>
      </c>
    </row>
    <row r="535" s="12" customFormat="1">
      <c r="B535" s="243"/>
      <c r="C535" s="244"/>
      <c r="D535" s="245" t="s">
        <v>135</v>
      </c>
      <c r="E535" s="246" t="s">
        <v>1</v>
      </c>
      <c r="F535" s="247" t="s">
        <v>748</v>
      </c>
      <c r="G535" s="244"/>
      <c r="H535" s="246" t="s">
        <v>1</v>
      </c>
      <c r="I535" s="248"/>
      <c r="J535" s="244"/>
      <c r="K535" s="244"/>
      <c r="L535" s="249"/>
      <c r="M535" s="250"/>
      <c r="N535" s="251"/>
      <c r="O535" s="251"/>
      <c r="P535" s="251"/>
      <c r="Q535" s="251"/>
      <c r="R535" s="251"/>
      <c r="S535" s="251"/>
      <c r="T535" s="252"/>
      <c r="AT535" s="253" t="s">
        <v>135</v>
      </c>
      <c r="AU535" s="253" t="s">
        <v>84</v>
      </c>
      <c r="AV535" s="12" t="s">
        <v>82</v>
      </c>
      <c r="AW535" s="12" t="s">
        <v>32</v>
      </c>
      <c r="AX535" s="12" t="s">
        <v>76</v>
      </c>
      <c r="AY535" s="253" t="s">
        <v>126</v>
      </c>
    </row>
    <row r="536" s="13" customFormat="1">
      <c r="B536" s="254"/>
      <c r="C536" s="255"/>
      <c r="D536" s="245" t="s">
        <v>135</v>
      </c>
      <c r="E536" s="256" t="s">
        <v>1</v>
      </c>
      <c r="F536" s="257" t="s">
        <v>613</v>
      </c>
      <c r="G536" s="255"/>
      <c r="H536" s="258">
        <v>24</v>
      </c>
      <c r="I536" s="259"/>
      <c r="J536" s="255"/>
      <c r="K536" s="255"/>
      <c r="L536" s="260"/>
      <c r="M536" s="261"/>
      <c r="N536" s="262"/>
      <c r="O536" s="262"/>
      <c r="P536" s="262"/>
      <c r="Q536" s="262"/>
      <c r="R536" s="262"/>
      <c r="S536" s="262"/>
      <c r="T536" s="263"/>
      <c r="AT536" s="264" t="s">
        <v>135</v>
      </c>
      <c r="AU536" s="264" t="s">
        <v>84</v>
      </c>
      <c r="AV536" s="13" t="s">
        <v>84</v>
      </c>
      <c r="AW536" s="13" t="s">
        <v>32</v>
      </c>
      <c r="AX536" s="13" t="s">
        <v>76</v>
      </c>
      <c r="AY536" s="264" t="s">
        <v>126</v>
      </c>
    </row>
    <row r="537" s="14" customFormat="1">
      <c r="B537" s="265"/>
      <c r="C537" s="266"/>
      <c r="D537" s="245" t="s">
        <v>135</v>
      </c>
      <c r="E537" s="267" t="s">
        <v>1</v>
      </c>
      <c r="F537" s="268" t="s">
        <v>138</v>
      </c>
      <c r="G537" s="266"/>
      <c r="H537" s="269">
        <v>24</v>
      </c>
      <c r="I537" s="270"/>
      <c r="J537" s="266"/>
      <c r="K537" s="266"/>
      <c r="L537" s="271"/>
      <c r="M537" s="272"/>
      <c r="N537" s="273"/>
      <c r="O537" s="273"/>
      <c r="P537" s="273"/>
      <c r="Q537" s="273"/>
      <c r="R537" s="273"/>
      <c r="S537" s="273"/>
      <c r="T537" s="274"/>
      <c r="AT537" s="275" t="s">
        <v>135</v>
      </c>
      <c r="AU537" s="275" t="s">
        <v>84</v>
      </c>
      <c r="AV537" s="14" t="s">
        <v>133</v>
      </c>
      <c r="AW537" s="14" t="s">
        <v>32</v>
      </c>
      <c r="AX537" s="14" t="s">
        <v>82</v>
      </c>
      <c r="AY537" s="275" t="s">
        <v>126</v>
      </c>
    </row>
    <row r="538" s="1" customFormat="1" ht="16.5" customHeight="1">
      <c r="B538" s="37"/>
      <c r="C538" s="281" t="s">
        <v>749</v>
      </c>
      <c r="D538" s="281" t="s">
        <v>424</v>
      </c>
      <c r="E538" s="282" t="s">
        <v>750</v>
      </c>
      <c r="F538" s="283" t="s">
        <v>751</v>
      </c>
      <c r="G538" s="284" t="s">
        <v>131</v>
      </c>
      <c r="H538" s="285">
        <v>24.719999999999999</v>
      </c>
      <c r="I538" s="286"/>
      <c r="J538" s="287">
        <f>ROUND(I538*H538,2)</f>
        <v>0</v>
      </c>
      <c r="K538" s="283" t="s">
        <v>132</v>
      </c>
      <c r="L538" s="288"/>
      <c r="M538" s="289" t="s">
        <v>1</v>
      </c>
      <c r="N538" s="290" t="s">
        <v>41</v>
      </c>
      <c r="O538" s="85"/>
      <c r="P538" s="239">
        <f>O538*H538</f>
        <v>0</v>
      </c>
      <c r="Q538" s="239">
        <v>0.17599999999999999</v>
      </c>
      <c r="R538" s="239">
        <f>Q538*H538</f>
        <v>4.3507199999999999</v>
      </c>
      <c r="S538" s="239">
        <v>0</v>
      </c>
      <c r="T538" s="240">
        <f>S538*H538</f>
        <v>0</v>
      </c>
      <c r="AR538" s="241" t="s">
        <v>164</v>
      </c>
      <c r="AT538" s="241" t="s">
        <v>424</v>
      </c>
      <c r="AU538" s="241" t="s">
        <v>84</v>
      </c>
      <c r="AY538" s="16" t="s">
        <v>126</v>
      </c>
      <c r="BE538" s="242">
        <f>IF(N538="základní",J538,0)</f>
        <v>0</v>
      </c>
      <c r="BF538" s="242">
        <f>IF(N538="snížená",J538,0)</f>
        <v>0</v>
      </c>
      <c r="BG538" s="242">
        <f>IF(N538="zákl. přenesená",J538,0)</f>
        <v>0</v>
      </c>
      <c r="BH538" s="242">
        <f>IF(N538="sníž. přenesená",J538,0)</f>
        <v>0</v>
      </c>
      <c r="BI538" s="242">
        <f>IF(N538="nulová",J538,0)</f>
        <v>0</v>
      </c>
      <c r="BJ538" s="16" t="s">
        <v>82</v>
      </c>
      <c r="BK538" s="242">
        <f>ROUND(I538*H538,2)</f>
        <v>0</v>
      </c>
      <c r="BL538" s="16" t="s">
        <v>133</v>
      </c>
      <c r="BM538" s="241" t="s">
        <v>752</v>
      </c>
    </row>
    <row r="539" s="12" customFormat="1">
      <c r="B539" s="243"/>
      <c r="C539" s="244"/>
      <c r="D539" s="245" t="s">
        <v>135</v>
      </c>
      <c r="E539" s="246" t="s">
        <v>1</v>
      </c>
      <c r="F539" s="247" t="s">
        <v>753</v>
      </c>
      <c r="G539" s="244"/>
      <c r="H539" s="246" t="s">
        <v>1</v>
      </c>
      <c r="I539" s="248"/>
      <c r="J539" s="244"/>
      <c r="K539" s="244"/>
      <c r="L539" s="249"/>
      <c r="M539" s="250"/>
      <c r="N539" s="251"/>
      <c r="O539" s="251"/>
      <c r="P539" s="251"/>
      <c r="Q539" s="251"/>
      <c r="R539" s="251"/>
      <c r="S539" s="251"/>
      <c r="T539" s="252"/>
      <c r="AT539" s="253" t="s">
        <v>135</v>
      </c>
      <c r="AU539" s="253" t="s">
        <v>84</v>
      </c>
      <c r="AV539" s="12" t="s">
        <v>82</v>
      </c>
      <c r="AW539" s="12" t="s">
        <v>32</v>
      </c>
      <c r="AX539" s="12" t="s">
        <v>76</v>
      </c>
      <c r="AY539" s="253" t="s">
        <v>126</v>
      </c>
    </row>
    <row r="540" s="13" customFormat="1">
      <c r="B540" s="254"/>
      <c r="C540" s="255"/>
      <c r="D540" s="245" t="s">
        <v>135</v>
      </c>
      <c r="E540" s="256" t="s">
        <v>1</v>
      </c>
      <c r="F540" s="257" t="s">
        <v>754</v>
      </c>
      <c r="G540" s="255"/>
      <c r="H540" s="258">
        <v>24.719999999999999</v>
      </c>
      <c r="I540" s="259"/>
      <c r="J540" s="255"/>
      <c r="K540" s="255"/>
      <c r="L540" s="260"/>
      <c r="M540" s="261"/>
      <c r="N540" s="262"/>
      <c r="O540" s="262"/>
      <c r="P540" s="262"/>
      <c r="Q540" s="262"/>
      <c r="R540" s="262"/>
      <c r="S540" s="262"/>
      <c r="T540" s="263"/>
      <c r="AT540" s="264" t="s">
        <v>135</v>
      </c>
      <c r="AU540" s="264" t="s">
        <v>84</v>
      </c>
      <c r="AV540" s="13" t="s">
        <v>84</v>
      </c>
      <c r="AW540" s="13" t="s">
        <v>32</v>
      </c>
      <c r="AX540" s="13" t="s">
        <v>76</v>
      </c>
      <c r="AY540" s="264" t="s">
        <v>126</v>
      </c>
    </row>
    <row r="541" s="14" customFormat="1">
      <c r="B541" s="265"/>
      <c r="C541" s="266"/>
      <c r="D541" s="245" t="s">
        <v>135</v>
      </c>
      <c r="E541" s="267" t="s">
        <v>1</v>
      </c>
      <c r="F541" s="268" t="s">
        <v>138</v>
      </c>
      <c r="G541" s="266"/>
      <c r="H541" s="269">
        <v>24.719999999999999</v>
      </c>
      <c r="I541" s="270"/>
      <c r="J541" s="266"/>
      <c r="K541" s="266"/>
      <c r="L541" s="271"/>
      <c r="M541" s="272"/>
      <c r="N541" s="273"/>
      <c r="O541" s="273"/>
      <c r="P541" s="273"/>
      <c r="Q541" s="273"/>
      <c r="R541" s="273"/>
      <c r="S541" s="273"/>
      <c r="T541" s="274"/>
      <c r="AT541" s="275" t="s">
        <v>135</v>
      </c>
      <c r="AU541" s="275" t="s">
        <v>84</v>
      </c>
      <c r="AV541" s="14" t="s">
        <v>133</v>
      </c>
      <c r="AW541" s="14" t="s">
        <v>32</v>
      </c>
      <c r="AX541" s="14" t="s">
        <v>82</v>
      </c>
      <c r="AY541" s="275" t="s">
        <v>126</v>
      </c>
    </row>
    <row r="542" s="1" customFormat="1" ht="24" customHeight="1">
      <c r="B542" s="37"/>
      <c r="C542" s="230" t="s">
        <v>755</v>
      </c>
      <c r="D542" s="230" t="s">
        <v>128</v>
      </c>
      <c r="E542" s="231" t="s">
        <v>756</v>
      </c>
      <c r="F542" s="232" t="s">
        <v>757</v>
      </c>
      <c r="G542" s="233" t="s">
        <v>131</v>
      </c>
      <c r="H542" s="234">
        <v>42</v>
      </c>
      <c r="I542" s="235"/>
      <c r="J542" s="236">
        <f>ROUND(I542*H542,2)</f>
        <v>0</v>
      </c>
      <c r="K542" s="232" t="s">
        <v>132</v>
      </c>
      <c r="L542" s="42"/>
      <c r="M542" s="237" t="s">
        <v>1</v>
      </c>
      <c r="N542" s="238" t="s">
        <v>41</v>
      </c>
      <c r="O542" s="85"/>
      <c r="P542" s="239">
        <f>O542*H542</f>
        <v>0</v>
      </c>
      <c r="Q542" s="239">
        <v>0.10362</v>
      </c>
      <c r="R542" s="239">
        <f>Q542*H542</f>
        <v>4.3520400000000006</v>
      </c>
      <c r="S542" s="239">
        <v>0</v>
      </c>
      <c r="T542" s="240">
        <f>S542*H542</f>
        <v>0</v>
      </c>
      <c r="AR542" s="241" t="s">
        <v>133</v>
      </c>
      <c r="AT542" s="241" t="s">
        <v>128</v>
      </c>
      <c r="AU542" s="241" t="s">
        <v>84</v>
      </c>
      <c r="AY542" s="16" t="s">
        <v>126</v>
      </c>
      <c r="BE542" s="242">
        <f>IF(N542="základní",J542,0)</f>
        <v>0</v>
      </c>
      <c r="BF542" s="242">
        <f>IF(N542="snížená",J542,0)</f>
        <v>0</v>
      </c>
      <c r="BG542" s="242">
        <f>IF(N542="zákl. přenesená",J542,0)</f>
        <v>0</v>
      </c>
      <c r="BH542" s="242">
        <f>IF(N542="sníž. přenesená",J542,0)</f>
        <v>0</v>
      </c>
      <c r="BI542" s="242">
        <f>IF(N542="nulová",J542,0)</f>
        <v>0</v>
      </c>
      <c r="BJ542" s="16" t="s">
        <v>82</v>
      </c>
      <c r="BK542" s="242">
        <f>ROUND(I542*H542,2)</f>
        <v>0</v>
      </c>
      <c r="BL542" s="16" t="s">
        <v>133</v>
      </c>
      <c r="BM542" s="241" t="s">
        <v>758</v>
      </c>
    </row>
    <row r="543" s="12" customFormat="1">
      <c r="B543" s="243"/>
      <c r="C543" s="244"/>
      <c r="D543" s="245" t="s">
        <v>135</v>
      </c>
      <c r="E543" s="246" t="s">
        <v>1</v>
      </c>
      <c r="F543" s="247" t="s">
        <v>759</v>
      </c>
      <c r="G543" s="244"/>
      <c r="H543" s="246" t="s">
        <v>1</v>
      </c>
      <c r="I543" s="248"/>
      <c r="J543" s="244"/>
      <c r="K543" s="244"/>
      <c r="L543" s="249"/>
      <c r="M543" s="250"/>
      <c r="N543" s="251"/>
      <c r="O543" s="251"/>
      <c r="P543" s="251"/>
      <c r="Q543" s="251"/>
      <c r="R543" s="251"/>
      <c r="S543" s="251"/>
      <c r="T543" s="252"/>
      <c r="AT543" s="253" t="s">
        <v>135</v>
      </c>
      <c r="AU543" s="253" t="s">
        <v>84</v>
      </c>
      <c r="AV543" s="12" t="s">
        <v>82</v>
      </c>
      <c r="AW543" s="12" t="s">
        <v>32</v>
      </c>
      <c r="AX543" s="12" t="s">
        <v>76</v>
      </c>
      <c r="AY543" s="253" t="s">
        <v>126</v>
      </c>
    </row>
    <row r="544" s="13" customFormat="1">
      <c r="B544" s="254"/>
      <c r="C544" s="255"/>
      <c r="D544" s="245" t="s">
        <v>135</v>
      </c>
      <c r="E544" s="256" t="s">
        <v>1</v>
      </c>
      <c r="F544" s="257" t="s">
        <v>760</v>
      </c>
      <c r="G544" s="255"/>
      <c r="H544" s="258">
        <v>42</v>
      </c>
      <c r="I544" s="259"/>
      <c r="J544" s="255"/>
      <c r="K544" s="255"/>
      <c r="L544" s="260"/>
      <c r="M544" s="261"/>
      <c r="N544" s="262"/>
      <c r="O544" s="262"/>
      <c r="P544" s="262"/>
      <c r="Q544" s="262"/>
      <c r="R544" s="262"/>
      <c r="S544" s="262"/>
      <c r="T544" s="263"/>
      <c r="AT544" s="264" t="s">
        <v>135</v>
      </c>
      <c r="AU544" s="264" t="s">
        <v>84</v>
      </c>
      <c r="AV544" s="13" t="s">
        <v>84</v>
      </c>
      <c r="AW544" s="13" t="s">
        <v>32</v>
      </c>
      <c r="AX544" s="13" t="s">
        <v>76</v>
      </c>
      <c r="AY544" s="264" t="s">
        <v>126</v>
      </c>
    </row>
    <row r="545" s="14" customFormat="1">
      <c r="B545" s="265"/>
      <c r="C545" s="266"/>
      <c r="D545" s="245" t="s">
        <v>135</v>
      </c>
      <c r="E545" s="267" t="s">
        <v>1</v>
      </c>
      <c r="F545" s="268" t="s">
        <v>138</v>
      </c>
      <c r="G545" s="266"/>
      <c r="H545" s="269">
        <v>42</v>
      </c>
      <c r="I545" s="270"/>
      <c r="J545" s="266"/>
      <c r="K545" s="266"/>
      <c r="L545" s="271"/>
      <c r="M545" s="272"/>
      <c r="N545" s="273"/>
      <c r="O545" s="273"/>
      <c r="P545" s="273"/>
      <c r="Q545" s="273"/>
      <c r="R545" s="273"/>
      <c r="S545" s="273"/>
      <c r="T545" s="274"/>
      <c r="AT545" s="275" t="s">
        <v>135</v>
      </c>
      <c r="AU545" s="275" t="s">
        <v>84</v>
      </c>
      <c r="AV545" s="14" t="s">
        <v>133</v>
      </c>
      <c r="AW545" s="14" t="s">
        <v>32</v>
      </c>
      <c r="AX545" s="14" t="s">
        <v>82</v>
      </c>
      <c r="AY545" s="275" t="s">
        <v>126</v>
      </c>
    </row>
    <row r="546" s="1" customFormat="1" ht="16.5" customHeight="1">
      <c r="B546" s="37"/>
      <c r="C546" s="281" t="s">
        <v>761</v>
      </c>
      <c r="D546" s="281" t="s">
        <v>424</v>
      </c>
      <c r="E546" s="282" t="s">
        <v>750</v>
      </c>
      <c r="F546" s="283" t="s">
        <v>751</v>
      </c>
      <c r="G546" s="284" t="s">
        <v>131</v>
      </c>
      <c r="H546" s="285">
        <v>41.200000000000003</v>
      </c>
      <c r="I546" s="286"/>
      <c r="J546" s="287">
        <f>ROUND(I546*H546,2)</f>
        <v>0</v>
      </c>
      <c r="K546" s="283" t="s">
        <v>132</v>
      </c>
      <c r="L546" s="288"/>
      <c r="M546" s="289" t="s">
        <v>1</v>
      </c>
      <c r="N546" s="290" t="s">
        <v>41</v>
      </c>
      <c r="O546" s="85"/>
      <c r="P546" s="239">
        <f>O546*H546</f>
        <v>0</v>
      </c>
      <c r="Q546" s="239">
        <v>0.17599999999999999</v>
      </c>
      <c r="R546" s="239">
        <f>Q546*H546</f>
        <v>7.2511999999999999</v>
      </c>
      <c r="S546" s="239">
        <v>0</v>
      </c>
      <c r="T546" s="240">
        <f>S546*H546</f>
        <v>0</v>
      </c>
      <c r="AR546" s="241" t="s">
        <v>164</v>
      </c>
      <c r="AT546" s="241" t="s">
        <v>424</v>
      </c>
      <c r="AU546" s="241" t="s">
        <v>84</v>
      </c>
      <c r="AY546" s="16" t="s">
        <v>126</v>
      </c>
      <c r="BE546" s="242">
        <f>IF(N546="základní",J546,0)</f>
        <v>0</v>
      </c>
      <c r="BF546" s="242">
        <f>IF(N546="snížená",J546,0)</f>
        <v>0</v>
      </c>
      <c r="BG546" s="242">
        <f>IF(N546="zákl. přenesená",J546,0)</f>
        <v>0</v>
      </c>
      <c r="BH546" s="242">
        <f>IF(N546="sníž. přenesená",J546,0)</f>
        <v>0</v>
      </c>
      <c r="BI546" s="242">
        <f>IF(N546="nulová",J546,0)</f>
        <v>0</v>
      </c>
      <c r="BJ546" s="16" t="s">
        <v>82</v>
      </c>
      <c r="BK546" s="242">
        <f>ROUND(I546*H546,2)</f>
        <v>0</v>
      </c>
      <c r="BL546" s="16" t="s">
        <v>133</v>
      </c>
      <c r="BM546" s="241" t="s">
        <v>762</v>
      </c>
    </row>
    <row r="547" s="12" customFormat="1">
      <c r="B547" s="243"/>
      <c r="C547" s="244"/>
      <c r="D547" s="245" t="s">
        <v>135</v>
      </c>
      <c r="E547" s="246" t="s">
        <v>1</v>
      </c>
      <c r="F547" s="247" t="s">
        <v>763</v>
      </c>
      <c r="G547" s="244"/>
      <c r="H547" s="246" t="s">
        <v>1</v>
      </c>
      <c r="I547" s="248"/>
      <c r="J547" s="244"/>
      <c r="K547" s="244"/>
      <c r="L547" s="249"/>
      <c r="M547" s="250"/>
      <c r="N547" s="251"/>
      <c r="O547" s="251"/>
      <c r="P547" s="251"/>
      <c r="Q547" s="251"/>
      <c r="R547" s="251"/>
      <c r="S547" s="251"/>
      <c r="T547" s="252"/>
      <c r="AT547" s="253" t="s">
        <v>135</v>
      </c>
      <c r="AU547" s="253" t="s">
        <v>84</v>
      </c>
      <c r="AV547" s="12" t="s">
        <v>82</v>
      </c>
      <c r="AW547" s="12" t="s">
        <v>32</v>
      </c>
      <c r="AX547" s="12" t="s">
        <v>76</v>
      </c>
      <c r="AY547" s="253" t="s">
        <v>126</v>
      </c>
    </row>
    <row r="548" s="13" customFormat="1">
      <c r="B548" s="254"/>
      <c r="C548" s="255"/>
      <c r="D548" s="245" t="s">
        <v>135</v>
      </c>
      <c r="E548" s="256" t="s">
        <v>1</v>
      </c>
      <c r="F548" s="257" t="s">
        <v>764</v>
      </c>
      <c r="G548" s="255"/>
      <c r="H548" s="258">
        <v>41.200000000000003</v>
      </c>
      <c r="I548" s="259"/>
      <c r="J548" s="255"/>
      <c r="K548" s="255"/>
      <c r="L548" s="260"/>
      <c r="M548" s="261"/>
      <c r="N548" s="262"/>
      <c r="O548" s="262"/>
      <c r="P548" s="262"/>
      <c r="Q548" s="262"/>
      <c r="R548" s="262"/>
      <c r="S548" s="262"/>
      <c r="T548" s="263"/>
      <c r="AT548" s="264" t="s">
        <v>135</v>
      </c>
      <c r="AU548" s="264" t="s">
        <v>84</v>
      </c>
      <c r="AV548" s="13" t="s">
        <v>84</v>
      </c>
      <c r="AW548" s="13" t="s">
        <v>32</v>
      </c>
      <c r="AX548" s="13" t="s">
        <v>76</v>
      </c>
      <c r="AY548" s="264" t="s">
        <v>126</v>
      </c>
    </row>
    <row r="549" s="14" customFormat="1">
      <c r="B549" s="265"/>
      <c r="C549" s="266"/>
      <c r="D549" s="245" t="s">
        <v>135</v>
      </c>
      <c r="E549" s="267" t="s">
        <v>1</v>
      </c>
      <c r="F549" s="268" t="s">
        <v>138</v>
      </c>
      <c r="G549" s="266"/>
      <c r="H549" s="269">
        <v>41.200000000000003</v>
      </c>
      <c r="I549" s="270"/>
      <c r="J549" s="266"/>
      <c r="K549" s="266"/>
      <c r="L549" s="271"/>
      <c r="M549" s="272"/>
      <c r="N549" s="273"/>
      <c r="O549" s="273"/>
      <c r="P549" s="273"/>
      <c r="Q549" s="273"/>
      <c r="R549" s="273"/>
      <c r="S549" s="273"/>
      <c r="T549" s="274"/>
      <c r="AT549" s="275" t="s">
        <v>135</v>
      </c>
      <c r="AU549" s="275" t="s">
        <v>84</v>
      </c>
      <c r="AV549" s="14" t="s">
        <v>133</v>
      </c>
      <c r="AW549" s="14" t="s">
        <v>32</v>
      </c>
      <c r="AX549" s="14" t="s">
        <v>82</v>
      </c>
      <c r="AY549" s="275" t="s">
        <v>126</v>
      </c>
    </row>
    <row r="550" s="1" customFormat="1" ht="16.5" customHeight="1">
      <c r="B550" s="37"/>
      <c r="C550" s="281" t="s">
        <v>765</v>
      </c>
      <c r="D550" s="281" t="s">
        <v>424</v>
      </c>
      <c r="E550" s="282" t="s">
        <v>766</v>
      </c>
      <c r="F550" s="283" t="s">
        <v>767</v>
      </c>
      <c r="G550" s="284" t="s">
        <v>131</v>
      </c>
      <c r="H550" s="285">
        <v>2.0600000000000001</v>
      </c>
      <c r="I550" s="286"/>
      <c r="J550" s="287">
        <f>ROUND(I550*H550,2)</f>
        <v>0</v>
      </c>
      <c r="K550" s="283" t="s">
        <v>132</v>
      </c>
      <c r="L550" s="288"/>
      <c r="M550" s="289" t="s">
        <v>1</v>
      </c>
      <c r="N550" s="290" t="s">
        <v>41</v>
      </c>
      <c r="O550" s="85"/>
      <c r="P550" s="239">
        <f>O550*H550</f>
        <v>0</v>
      </c>
      <c r="Q550" s="239">
        <v>0.17599999999999999</v>
      </c>
      <c r="R550" s="239">
        <f>Q550*H550</f>
        <v>0.36255999999999999</v>
      </c>
      <c r="S550" s="239">
        <v>0</v>
      </c>
      <c r="T550" s="240">
        <f>S550*H550</f>
        <v>0</v>
      </c>
      <c r="AR550" s="241" t="s">
        <v>164</v>
      </c>
      <c r="AT550" s="241" t="s">
        <v>424</v>
      </c>
      <c r="AU550" s="241" t="s">
        <v>84</v>
      </c>
      <c r="AY550" s="16" t="s">
        <v>126</v>
      </c>
      <c r="BE550" s="242">
        <f>IF(N550="základní",J550,0)</f>
        <v>0</v>
      </c>
      <c r="BF550" s="242">
        <f>IF(N550="snížená",J550,0)</f>
        <v>0</v>
      </c>
      <c r="BG550" s="242">
        <f>IF(N550="zákl. přenesená",J550,0)</f>
        <v>0</v>
      </c>
      <c r="BH550" s="242">
        <f>IF(N550="sníž. přenesená",J550,0)</f>
        <v>0</v>
      </c>
      <c r="BI550" s="242">
        <f>IF(N550="nulová",J550,0)</f>
        <v>0</v>
      </c>
      <c r="BJ550" s="16" t="s">
        <v>82</v>
      </c>
      <c r="BK550" s="242">
        <f>ROUND(I550*H550,2)</f>
        <v>0</v>
      </c>
      <c r="BL550" s="16" t="s">
        <v>133</v>
      </c>
      <c r="BM550" s="241" t="s">
        <v>768</v>
      </c>
    </row>
    <row r="551" s="12" customFormat="1">
      <c r="B551" s="243"/>
      <c r="C551" s="244"/>
      <c r="D551" s="245" t="s">
        <v>135</v>
      </c>
      <c r="E551" s="246" t="s">
        <v>1</v>
      </c>
      <c r="F551" s="247" t="s">
        <v>769</v>
      </c>
      <c r="G551" s="244"/>
      <c r="H551" s="246" t="s">
        <v>1</v>
      </c>
      <c r="I551" s="248"/>
      <c r="J551" s="244"/>
      <c r="K551" s="244"/>
      <c r="L551" s="249"/>
      <c r="M551" s="250"/>
      <c r="N551" s="251"/>
      <c r="O551" s="251"/>
      <c r="P551" s="251"/>
      <c r="Q551" s="251"/>
      <c r="R551" s="251"/>
      <c r="S551" s="251"/>
      <c r="T551" s="252"/>
      <c r="AT551" s="253" t="s">
        <v>135</v>
      </c>
      <c r="AU551" s="253" t="s">
        <v>84</v>
      </c>
      <c r="AV551" s="12" t="s">
        <v>82</v>
      </c>
      <c r="AW551" s="12" t="s">
        <v>32</v>
      </c>
      <c r="AX551" s="12" t="s">
        <v>76</v>
      </c>
      <c r="AY551" s="253" t="s">
        <v>126</v>
      </c>
    </row>
    <row r="552" s="13" customFormat="1">
      <c r="B552" s="254"/>
      <c r="C552" s="255"/>
      <c r="D552" s="245" t="s">
        <v>135</v>
      </c>
      <c r="E552" s="256" t="s">
        <v>1</v>
      </c>
      <c r="F552" s="257" t="s">
        <v>731</v>
      </c>
      <c r="G552" s="255"/>
      <c r="H552" s="258">
        <v>2.0600000000000001</v>
      </c>
      <c r="I552" s="259"/>
      <c r="J552" s="255"/>
      <c r="K552" s="255"/>
      <c r="L552" s="260"/>
      <c r="M552" s="261"/>
      <c r="N552" s="262"/>
      <c r="O552" s="262"/>
      <c r="P552" s="262"/>
      <c r="Q552" s="262"/>
      <c r="R552" s="262"/>
      <c r="S552" s="262"/>
      <c r="T552" s="263"/>
      <c r="AT552" s="264" t="s">
        <v>135</v>
      </c>
      <c r="AU552" s="264" t="s">
        <v>84</v>
      </c>
      <c r="AV552" s="13" t="s">
        <v>84</v>
      </c>
      <c r="AW552" s="13" t="s">
        <v>32</v>
      </c>
      <c r="AX552" s="13" t="s">
        <v>76</v>
      </c>
      <c r="AY552" s="264" t="s">
        <v>126</v>
      </c>
    </row>
    <row r="553" s="14" customFormat="1">
      <c r="B553" s="265"/>
      <c r="C553" s="266"/>
      <c r="D553" s="245" t="s">
        <v>135</v>
      </c>
      <c r="E553" s="267" t="s">
        <v>1</v>
      </c>
      <c r="F553" s="268" t="s">
        <v>138</v>
      </c>
      <c r="G553" s="266"/>
      <c r="H553" s="269">
        <v>2.0600000000000001</v>
      </c>
      <c r="I553" s="270"/>
      <c r="J553" s="266"/>
      <c r="K553" s="266"/>
      <c r="L553" s="271"/>
      <c r="M553" s="272"/>
      <c r="N553" s="273"/>
      <c r="O553" s="273"/>
      <c r="P553" s="273"/>
      <c r="Q553" s="273"/>
      <c r="R553" s="273"/>
      <c r="S553" s="273"/>
      <c r="T553" s="274"/>
      <c r="AT553" s="275" t="s">
        <v>135</v>
      </c>
      <c r="AU553" s="275" t="s">
        <v>84</v>
      </c>
      <c r="AV553" s="14" t="s">
        <v>133</v>
      </c>
      <c r="AW553" s="14" t="s">
        <v>32</v>
      </c>
      <c r="AX553" s="14" t="s">
        <v>82</v>
      </c>
      <c r="AY553" s="275" t="s">
        <v>126</v>
      </c>
    </row>
    <row r="554" s="1" customFormat="1" ht="24" customHeight="1">
      <c r="B554" s="37"/>
      <c r="C554" s="230" t="s">
        <v>770</v>
      </c>
      <c r="D554" s="230" t="s">
        <v>128</v>
      </c>
      <c r="E554" s="231" t="s">
        <v>771</v>
      </c>
      <c r="F554" s="232" t="s">
        <v>772</v>
      </c>
      <c r="G554" s="233" t="s">
        <v>131</v>
      </c>
      <c r="H554" s="234">
        <v>269</v>
      </c>
      <c r="I554" s="235"/>
      <c r="J554" s="236">
        <f>ROUND(I554*H554,2)</f>
        <v>0</v>
      </c>
      <c r="K554" s="232" t="s">
        <v>132</v>
      </c>
      <c r="L554" s="42"/>
      <c r="M554" s="237" t="s">
        <v>1</v>
      </c>
      <c r="N554" s="238" t="s">
        <v>41</v>
      </c>
      <c r="O554" s="85"/>
      <c r="P554" s="239">
        <f>O554*H554</f>
        <v>0</v>
      </c>
      <c r="Q554" s="239">
        <v>0.10362</v>
      </c>
      <c r="R554" s="239">
        <f>Q554*H554</f>
        <v>27.87378</v>
      </c>
      <c r="S554" s="239">
        <v>0</v>
      </c>
      <c r="T554" s="240">
        <f>S554*H554</f>
        <v>0</v>
      </c>
      <c r="AR554" s="241" t="s">
        <v>133</v>
      </c>
      <c r="AT554" s="241" t="s">
        <v>128</v>
      </c>
      <c r="AU554" s="241" t="s">
        <v>84</v>
      </c>
      <c r="AY554" s="16" t="s">
        <v>126</v>
      </c>
      <c r="BE554" s="242">
        <f>IF(N554="základní",J554,0)</f>
        <v>0</v>
      </c>
      <c r="BF554" s="242">
        <f>IF(N554="snížená",J554,0)</f>
        <v>0</v>
      </c>
      <c r="BG554" s="242">
        <f>IF(N554="zákl. přenesená",J554,0)</f>
        <v>0</v>
      </c>
      <c r="BH554" s="242">
        <f>IF(N554="sníž. přenesená",J554,0)</f>
        <v>0</v>
      </c>
      <c r="BI554" s="242">
        <f>IF(N554="nulová",J554,0)</f>
        <v>0</v>
      </c>
      <c r="BJ554" s="16" t="s">
        <v>82</v>
      </c>
      <c r="BK554" s="242">
        <f>ROUND(I554*H554,2)</f>
        <v>0</v>
      </c>
      <c r="BL554" s="16" t="s">
        <v>133</v>
      </c>
      <c r="BM554" s="241" t="s">
        <v>773</v>
      </c>
    </row>
    <row r="555" s="12" customFormat="1">
      <c r="B555" s="243"/>
      <c r="C555" s="244"/>
      <c r="D555" s="245" t="s">
        <v>135</v>
      </c>
      <c r="E555" s="246" t="s">
        <v>1</v>
      </c>
      <c r="F555" s="247" t="s">
        <v>594</v>
      </c>
      <c r="G555" s="244"/>
      <c r="H555" s="246" t="s">
        <v>1</v>
      </c>
      <c r="I555" s="248"/>
      <c r="J555" s="244"/>
      <c r="K555" s="244"/>
      <c r="L555" s="249"/>
      <c r="M555" s="250"/>
      <c r="N555" s="251"/>
      <c r="O555" s="251"/>
      <c r="P555" s="251"/>
      <c r="Q555" s="251"/>
      <c r="R555" s="251"/>
      <c r="S555" s="251"/>
      <c r="T555" s="252"/>
      <c r="AT555" s="253" t="s">
        <v>135</v>
      </c>
      <c r="AU555" s="253" t="s">
        <v>84</v>
      </c>
      <c r="AV555" s="12" t="s">
        <v>82</v>
      </c>
      <c r="AW555" s="12" t="s">
        <v>32</v>
      </c>
      <c r="AX555" s="12" t="s">
        <v>76</v>
      </c>
      <c r="AY555" s="253" t="s">
        <v>126</v>
      </c>
    </row>
    <row r="556" s="13" customFormat="1">
      <c r="B556" s="254"/>
      <c r="C556" s="255"/>
      <c r="D556" s="245" t="s">
        <v>135</v>
      </c>
      <c r="E556" s="256" t="s">
        <v>1</v>
      </c>
      <c r="F556" s="257" t="s">
        <v>595</v>
      </c>
      <c r="G556" s="255"/>
      <c r="H556" s="258">
        <v>269</v>
      </c>
      <c r="I556" s="259"/>
      <c r="J556" s="255"/>
      <c r="K556" s="255"/>
      <c r="L556" s="260"/>
      <c r="M556" s="261"/>
      <c r="N556" s="262"/>
      <c r="O556" s="262"/>
      <c r="P556" s="262"/>
      <c r="Q556" s="262"/>
      <c r="R556" s="262"/>
      <c r="S556" s="262"/>
      <c r="T556" s="263"/>
      <c r="AT556" s="264" t="s">
        <v>135</v>
      </c>
      <c r="AU556" s="264" t="s">
        <v>84</v>
      </c>
      <c r="AV556" s="13" t="s">
        <v>84</v>
      </c>
      <c r="AW556" s="13" t="s">
        <v>32</v>
      </c>
      <c r="AX556" s="13" t="s">
        <v>76</v>
      </c>
      <c r="AY556" s="264" t="s">
        <v>126</v>
      </c>
    </row>
    <row r="557" s="14" customFormat="1">
      <c r="B557" s="265"/>
      <c r="C557" s="266"/>
      <c r="D557" s="245" t="s">
        <v>135</v>
      </c>
      <c r="E557" s="267" t="s">
        <v>1</v>
      </c>
      <c r="F557" s="268" t="s">
        <v>138</v>
      </c>
      <c r="G557" s="266"/>
      <c r="H557" s="269">
        <v>269</v>
      </c>
      <c r="I557" s="270"/>
      <c r="J557" s="266"/>
      <c r="K557" s="266"/>
      <c r="L557" s="271"/>
      <c r="M557" s="272"/>
      <c r="N557" s="273"/>
      <c r="O557" s="273"/>
      <c r="P557" s="273"/>
      <c r="Q557" s="273"/>
      <c r="R557" s="273"/>
      <c r="S557" s="273"/>
      <c r="T557" s="274"/>
      <c r="AT557" s="275" t="s">
        <v>135</v>
      </c>
      <c r="AU557" s="275" t="s">
        <v>84</v>
      </c>
      <c r="AV557" s="14" t="s">
        <v>133</v>
      </c>
      <c r="AW557" s="14" t="s">
        <v>32</v>
      </c>
      <c r="AX557" s="14" t="s">
        <v>82</v>
      </c>
      <c r="AY557" s="275" t="s">
        <v>126</v>
      </c>
    </row>
    <row r="558" s="1" customFormat="1" ht="16.5" customHeight="1">
      <c r="B558" s="37"/>
      <c r="C558" s="281" t="s">
        <v>774</v>
      </c>
      <c r="D558" s="281" t="s">
        <v>424</v>
      </c>
      <c r="E558" s="282" t="s">
        <v>775</v>
      </c>
      <c r="F558" s="283" t="s">
        <v>776</v>
      </c>
      <c r="G558" s="284" t="s">
        <v>131</v>
      </c>
      <c r="H558" s="285">
        <v>274.38</v>
      </c>
      <c r="I558" s="286"/>
      <c r="J558" s="287">
        <f>ROUND(I558*H558,2)</f>
        <v>0</v>
      </c>
      <c r="K558" s="283" t="s">
        <v>1</v>
      </c>
      <c r="L558" s="288"/>
      <c r="M558" s="289" t="s">
        <v>1</v>
      </c>
      <c r="N558" s="290" t="s">
        <v>41</v>
      </c>
      <c r="O558" s="85"/>
      <c r="P558" s="239">
        <f>O558*H558</f>
        <v>0</v>
      </c>
      <c r="Q558" s="239">
        <v>0.13400000000000001</v>
      </c>
      <c r="R558" s="239">
        <f>Q558*H558</f>
        <v>36.766919999999999</v>
      </c>
      <c r="S558" s="239">
        <v>0</v>
      </c>
      <c r="T558" s="240">
        <f>S558*H558</f>
        <v>0</v>
      </c>
      <c r="AR558" s="241" t="s">
        <v>164</v>
      </c>
      <c r="AT558" s="241" t="s">
        <v>424</v>
      </c>
      <c r="AU558" s="241" t="s">
        <v>84</v>
      </c>
      <c r="AY558" s="16" t="s">
        <v>126</v>
      </c>
      <c r="BE558" s="242">
        <f>IF(N558="základní",J558,0)</f>
        <v>0</v>
      </c>
      <c r="BF558" s="242">
        <f>IF(N558="snížená",J558,0)</f>
        <v>0</v>
      </c>
      <c r="BG558" s="242">
        <f>IF(N558="zákl. přenesená",J558,0)</f>
        <v>0</v>
      </c>
      <c r="BH558" s="242">
        <f>IF(N558="sníž. přenesená",J558,0)</f>
        <v>0</v>
      </c>
      <c r="BI558" s="242">
        <f>IF(N558="nulová",J558,0)</f>
        <v>0</v>
      </c>
      <c r="BJ558" s="16" t="s">
        <v>82</v>
      </c>
      <c r="BK558" s="242">
        <f>ROUND(I558*H558,2)</f>
        <v>0</v>
      </c>
      <c r="BL558" s="16" t="s">
        <v>133</v>
      </c>
      <c r="BM558" s="241" t="s">
        <v>777</v>
      </c>
    </row>
    <row r="559" s="12" customFormat="1">
      <c r="B559" s="243"/>
      <c r="C559" s="244"/>
      <c r="D559" s="245" t="s">
        <v>135</v>
      </c>
      <c r="E559" s="246" t="s">
        <v>1</v>
      </c>
      <c r="F559" s="247" t="s">
        <v>778</v>
      </c>
      <c r="G559" s="244"/>
      <c r="H559" s="246" t="s">
        <v>1</v>
      </c>
      <c r="I559" s="248"/>
      <c r="J559" s="244"/>
      <c r="K559" s="244"/>
      <c r="L559" s="249"/>
      <c r="M559" s="250"/>
      <c r="N559" s="251"/>
      <c r="O559" s="251"/>
      <c r="P559" s="251"/>
      <c r="Q559" s="251"/>
      <c r="R559" s="251"/>
      <c r="S559" s="251"/>
      <c r="T559" s="252"/>
      <c r="AT559" s="253" t="s">
        <v>135</v>
      </c>
      <c r="AU559" s="253" t="s">
        <v>84</v>
      </c>
      <c r="AV559" s="12" t="s">
        <v>82</v>
      </c>
      <c r="AW559" s="12" t="s">
        <v>32</v>
      </c>
      <c r="AX559" s="12" t="s">
        <v>76</v>
      </c>
      <c r="AY559" s="253" t="s">
        <v>126</v>
      </c>
    </row>
    <row r="560" s="13" customFormat="1">
      <c r="B560" s="254"/>
      <c r="C560" s="255"/>
      <c r="D560" s="245" t="s">
        <v>135</v>
      </c>
      <c r="E560" s="256" t="s">
        <v>1</v>
      </c>
      <c r="F560" s="257" t="s">
        <v>779</v>
      </c>
      <c r="G560" s="255"/>
      <c r="H560" s="258">
        <v>274.38</v>
      </c>
      <c r="I560" s="259"/>
      <c r="J560" s="255"/>
      <c r="K560" s="255"/>
      <c r="L560" s="260"/>
      <c r="M560" s="261"/>
      <c r="N560" s="262"/>
      <c r="O560" s="262"/>
      <c r="P560" s="262"/>
      <c r="Q560" s="262"/>
      <c r="R560" s="262"/>
      <c r="S560" s="262"/>
      <c r="T560" s="263"/>
      <c r="AT560" s="264" t="s">
        <v>135</v>
      </c>
      <c r="AU560" s="264" t="s">
        <v>84</v>
      </c>
      <c r="AV560" s="13" t="s">
        <v>84</v>
      </c>
      <c r="AW560" s="13" t="s">
        <v>32</v>
      </c>
      <c r="AX560" s="13" t="s">
        <v>76</v>
      </c>
      <c r="AY560" s="264" t="s">
        <v>126</v>
      </c>
    </row>
    <row r="561" s="14" customFormat="1">
      <c r="B561" s="265"/>
      <c r="C561" s="266"/>
      <c r="D561" s="245" t="s">
        <v>135</v>
      </c>
      <c r="E561" s="267" t="s">
        <v>1</v>
      </c>
      <c r="F561" s="268" t="s">
        <v>138</v>
      </c>
      <c r="G561" s="266"/>
      <c r="H561" s="269">
        <v>274.38</v>
      </c>
      <c r="I561" s="270"/>
      <c r="J561" s="266"/>
      <c r="K561" s="266"/>
      <c r="L561" s="271"/>
      <c r="M561" s="272"/>
      <c r="N561" s="273"/>
      <c r="O561" s="273"/>
      <c r="P561" s="273"/>
      <c r="Q561" s="273"/>
      <c r="R561" s="273"/>
      <c r="S561" s="273"/>
      <c r="T561" s="274"/>
      <c r="AT561" s="275" t="s">
        <v>135</v>
      </c>
      <c r="AU561" s="275" t="s">
        <v>84</v>
      </c>
      <c r="AV561" s="14" t="s">
        <v>133</v>
      </c>
      <c r="AW561" s="14" t="s">
        <v>32</v>
      </c>
      <c r="AX561" s="14" t="s">
        <v>82</v>
      </c>
      <c r="AY561" s="275" t="s">
        <v>126</v>
      </c>
    </row>
    <row r="562" s="1" customFormat="1" ht="24" customHeight="1">
      <c r="B562" s="37"/>
      <c r="C562" s="230" t="s">
        <v>780</v>
      </c>
      <c r="D562" s="230" t="s">
        <v>128</v>
      </c>
      <c r="E562" s="231" t="s">
        <v>781</v>
      </c>
      <c r="F562" s="232" t="s">
        <v>782</v>
      </c>
      <c r="G562" s="233" t="s">
        <v>131</v>
      </c>
      <c r="H562" s="234">
        <v>42</v>
      </c>
      <c r="I562" s="235"/>
      <c r="J562" s="236">
        <f>ROUND(I562*H562,2)</f>
        <v>0</v>
      </c>
      <c r="K562" s="232" t="s">
        <v>132</v>
      </c>
      <c r="L562" s="42"/>
      <c r="M562" s="237" t="s">
        <v>1</v>
      </c>
      <c r="N562" s="238" t="s">
        <v>41</v>
      </c>
      <c r="O562" s="85"/>
      <c r="P562" s="239">
        <f>O562*H562</f>
        <v>0</v>
      </c>
      <c r="Q562" s="239">
        <v>0</v>
      </c>
      <c r="R562" s="239">
        <f>Q562*H562</f>
        <v>0</v>
      </c>
      <c r="S562" s="239">
        <v>0</v>
      </c>
      <c r="T562" s="240">
        <f>S562*H562</f>
        <v>0</v>
      </c>
      <c r="AR562" s="241" t="s">
        <v>133</v>
      </c>
      <c r="AT562" s="241" t="s">
        <v>128</v>
      </c>
      <c r="AU562" s="241" t="s">
        <v>84</v>
      </c>
      <c r="AY562" s="16" t="s">
        <v>126</v>
      </c>
      <c r="BE562" s="242">
        <f>IF(N562="základní",J562,0)</f>
        <v>0</v>
      </c>
      <c r="BF562" s="242">
        <f>IF(N562="snížená",J562,0)</f>
        <v>0</v>
      </c>
      <c r="BG562" s="242">
        <f>IF(N562="zákl. přenesená",J562,0)</f>
        <v>0</v>
      </c>
      <c r="BH562" s="242">
        <f>IF(N562="sníž. přenesená",J562,0)</f>
        <v>0</v>
      </c>
      <c r="BI562" s="242">
        <f>IF(N562="nulová",J562,0)</f>
        <v>0</v>
      </c>
      <c r="BJ562" s="16" t="s">
        <v>82</v>
      </c>
      <c r="BK562" s="242">
        <f>ROUND(I562*H562,2)</f>
        <v>0</v>
      </c>
      <c r="BL562" s="16" t="s">
        <v>133</v>
      </c>
      <c r="BM562" s="241" t="s">
        <v>783</v>
      </c>
    </row>
    <row r="563" s="12" customFormat="1">
      <c r="B563" s="243"/>
      <c r="C563" s="244"/>
      <c r="D563" s="245" t="s">
        <v>135</v>
      </c>
      <c r="E563" s="246" t="s">
        <v>1</v>
      </c>
      <c r="F563" s="247" t="s">
        <v>759</v>
      </c>
      <c r="G563" s="244"/>
      <c r="H563" s="246" t="s">
        <v>1</v>
      </c>
      <c r="I563" s="248"/>
      <c r="J563" s="244"/>
      <c r="K563" s="244"/>
      <c r="L563" s="249"/>
      <c r="M563" s="250"/>
      <c r="N563" s="251"/>
      <c r="O563" s="251"/>
      <c r="P563" s="251"/>
      <c r="Q563" s="251"/>
      <c r="R563" s="251"/>
      <c r="S563" s="251"/>
      <c r="T563" s="252"/>
      <c r="AT563" s="253" t="s">
        <v>135</v>
      </c>
      <c r="AU563" s="253" t="s">
        <v>84</v>
      </c>
      <c r="AV563" s="12" t="s">
        <v>82</v>
      </c>
      <c r="AW563" s="12" t="s">
        <v>32</v>
      </c>
      <c r="AX563" s="12" t="s">
        <v>76</v>
      </c>
      <c r="AY563" s="253" t="s">
        <v>126</v>
      </c>
    </row>
    <row r="564" s="13" customFormat="1">
      <c r="B564" s="254"/>
      <c r="C564" s="255"/>
      <c r="D564" s="245" t="s">
        <v>135</v>
      </c>
      <c r="E564" s="256" t="s">
        <v>1</v>
      </c>
      <c r="F564" s="257" t="s">
        <v>784</v>
      </c>
      <c r="G564" s="255"/>
      <c r="H564" s="258">
        <v>42</v>
      </c>
      <c r="I564" s="259"/>
      <c r="J564" s="255"/>
      <c r="K564" s="255"/>
      <c r="L564" s="260"/>
      <c r="M564" s="261"/>
      <c r="N564" s="262"/>
      <c r="O564" s="262"/>
      <c r="P564" s="262"/>
      <c r="Q564" s="262"/>
      <c r="R564" s="262"/>
      <c r="S564" s="262"/>
      <c r="T564" s="263"/>
      <c r="AT564" s="264" t="s">
        <v>135</v>
      </c>
      <c r="AU564" s="264" t="s">
        <v>84</v>
      </c>
      <c r="AV564" s="13" t="s">
        <v>84</v>
      </c>
      <c r="AW564" s="13" t="s">
        <v>32</v>
      </c>
      <c r="AX564" s="13" t="s">
        <v>76</v>
      </c>
      <c r="AY564" s="264" t="s">
        <v>126</v>
      </c>
    </row>
    <row r="565" s="14" customFormat="1">
      <c r="B565" s="265"/>
      <c r="C565" s="266"/>
      <c r="D565" s="245" t="s">
        <v>135</v>
      </c>
      <c r="E565" s="267" t="s">
        <v>1</v>
      </c>
      <c r="F565" s="268" t="s">
        <v>138</v>
      </c>
      <c r="G565" s="266"/>
      <c r="H565" s="269">
        <v>42</v>
      </c>
      <c r="I565" s="270"/>
      <c r="J565" s="266"/>
      <c r="K565" s="266"/>
      <c r="L565" s="271"/>
      <c r="M565" s="272"/>
      <c r="N565" s="273"/>
      <c r="O565" s="273"/>
      <c r="P565" s="273"/>
      <c r="Q565" s="273"/>
      <c r="R565" s="273"/>
      <c r="S565" s="273"/>
      <c r="T565" s="274"/>
      <c r="AT565" s="275" t="s">
        <v>135</v>
      </c>
      <c r="AU565" s="275" t="s">
        <v>84</v>
      </c>
      <c r="AV565" s="14" t="s">
        <v>133</v>
      </c>
      <c r="AW565" s="14" t="s">
        <v>32</v>
      </c>
      <c r="AX565" s="14" t="s">
        <v>82</v>
      </c>
      <c r="AY565" s="275" t="s">
        <v>126</v>
      </c>
    </row>
    <row r="566" s="1" customFormat="1" ht="24" customHeight="1">
      <c r="B566" s="37"/>
      <c r="C566" s="230" t="s">
        <v>785</v>
      </c>
      <c r="D566" s="230" t="s">
        <v>128</v>
      </c>
      <c r="E566" s="231" t="s">
        <v>786</v>
      </c>
      <c r="F566" s="232" t="s">
        <v>787</v>
      </c>
      <c r="G566" s="233" t="s">
        <v>131</v>
      </c>
      <c r="H566" s="234">
        <v>499</v>
      </c>
      <c r="I566" s="235"/>
      <c r="J566" s="236">
        <f>ROUND(I566*H566,2)</f>
        <v>0</v>
      </c>
      <c r="K566" s="232" t="s">
        <v>132</v>
      </c>
      <c r="L566" s="42"/>
      <c r="M566" s="237" t="s">
        <v>1</v>
      </c>
      <c r="N566" s="238" t="s">
        <v>41</v>
      </c>
      <c r="O566" s="85"/>
      <c r="P566" s="239">
        <f>O566*H566</f>
        <v>0</v>
      </c>
      <c r="Q566" s="239">
        <v>0.10362</v>
      </c>
      <c r="R566" s="239">
        <f>Q566*H566</f>
        <v>51.706380000000003</v>
      </c>
      <c r="S566" s="239">
        <v>0</v>
      </c>
      <c r="T566" s="240">
        <f>S566*H566</f>
        <v>0</v>
      </c>
      <c r="AR566" s="241" t="s">
        <v>133</v>
      </c>
      <c r="AT566" s="241" t="s">
        <v>128</v>
      </c>
      <c r="AU566" s="241" t="s">
        <v>84</v>
      </c>
      <c r="AY566" s="16" t="s">
        <v>126</v>
      </c>
      <c r="BE566" s="242">
        <f>IF(N566="základní",J566,0)</f>
        <v>0</v>
      </c>
      <c r="BF566" s="242">
        <f>IF(N566="snížená",J566,0)</f>
        <v>0</v>
      </c>
      <c r="BG566" s="242">
        <f>IF(N566="zákl. přenesená",J566,0)</f>
        <v>0</v>
      </c>
      <c r="BH566" s="242">
        <f>IF(N566="sníž. přenesená",J566,0)</f>
        <v>0</v>
      </c>
      <c r="BI566" s="242">
        <f>IF(N566="nulová",J566,0)</f>
        <v>0</v>
      </c>
      <c r="BJ566" s="16" t="s">
        <v>82</v>
      </c>
      <c r="BK566" s="242">
        <f>ROUND(I566*H566,2)</f>
        <v>0</v>
      </c>
      <c r="BL566" s="16" t="s">
        <v>133</v>
      </c>
      <c r="BM566" s="241" t="s">
        <v>788</v>
      </c>
    </row>
    <row r="567" s="12" customFormat="1">
      <c r="B567" s="243"/>
      <c r="C567" s="244"/>
      <c r="D567" s="245" t="s">
        <v>135</v>
      </c>
      <c r="E567" s="246" t="s">
        <v>1</v>
      </c>
      <c r="F567" s="247" t="s">
        <v>789</v>
      </c>
      <c r="G567" s="244"/>
      <c r="H567" s="246" t="s">
        <v>1</v>
      </c>
      <c r="I567" s="248"/>
      <c r="J567" s="244"/>
      <c r="K567" s="244"/>
      <c r="L567" s="249"/>
      <c r="M567" s="250"/>
      <c r="N567" s="251"/>
      <c r="O567" s="251"/>
      <c r="P567" s="251"/>
      <c r="Q567" s="251"/>
      <c r="R567" s="251"/>
      <c r="S567" s="251"/>
      <c r="T567" s="252"/>
      <c r="AT567" s="253" t="s">
        <v>135</v>
      </c>
      <c r="AU567" s="253" t="s">
        <v>84</v>
      </c>
      <c r="AV567" s="12" t="s">
        <v>82</v>
      </c>
      <c r="AW567" s="12" t="s">
        <v>32</v>
      </c>
      <c r="AX567" s="12" t="s">
        <v>76</v>
      </c>
      <c r="AY567" s="253" t="s">
        <v>126</v>
      </c>
    </row>
    <row r="568" s="13" customFormat="1">
      <c r="B568" s="254"/>
      <c r="C568" s="255"/>
      <c r="D568" s="245" t="s">
        <v>135</v>
      </c>
      <c r="E568" s="256" t="s">
        <v>1</v>
      </c>
      <c r="F568" s="257" t="s">
        <v>790</v>
      </c>
      <c r="G568" s="255"/>
      <c r="H568" s="258">
        <v>499</v>
      </c>
      <c r="I568" s="259"/>
      <c r="J568" s="255"/>
      <c r="K568" s="255"/>
      <c r="L568" s="260"/>
      <c r="M568" s="261"/>
      <c r="N568" s="262"/>
      <c r="O568" s="262"/>
      <c r="P568" s="262"/>
      <c r="Q568" s="262"/>
      <c r="R568" s="262"/>
      <c r="S568" s="262"/>
      <c r="T568" s="263"/>
      <c r="AT568" s="264" t="s">
        <v>135</v>
      </c>
      <c r="AU568" s="264" t="s">
        <v>84</v>
      </c>
      <c r="AV568" s="13" t="s">
        <v>84</v>
      </c>
      <c r="AW568" s="13" t="s">
        <v>32</v>
      </c>
      <c r="AX568" s="13" t="s">
        <v>76</v>
      </c>
      <c r="AY568" s="264" t="s">
        <v>126</v>
      </c>
    </row>
    <row r="569" s="14" customFormat="1">
      <c r="B569" s="265"/>
      <c r="C569" s="266"/>
      <c r="D569" s="245" t="s">
        <v>135</v>
      </c>
      <c r="E569" s="267" t="s">
        <v>1</v>
      </c>
      <c r="F569" s="268" t="s">
        <v>138</v>
      </c>
      <c r="G569" s="266"/>
      <c r="H569" s="269">
        <v>499</v>
      </c>
      <c r="I569" s="270"/>
      <c r="J569" s="266"/>
      <c r="K569" s="266"/>
      <c r="L569" s="271"/>
      <c r="M569" s="272"/>
      <c r="N569" s="273"/>
      <c r="O569" s="273"/>
      <c r="P569" s="273"/>
      <c r="Q569" s="273"/>
      <c r="R569" s="273"/>
      <c r="S569" s="273"/>
      <c r="T569" s="274"/>
      <c r="AT569" s="275" t="s">
        <v>135</v>
      </c>
      <c r="AU569" s="275" t="s">
        <v>84</v>
      </c>
      <c r="AV569" s="14" t="s">
        <v>133</v>
      </c>
      <c r="AW569" s="14" t="s">
        <v>32</v>
      </c>
      <c r="AX569" s="14" t="s">
        <v>82</v>
      </c>
      <c r="AY569" s="275" t="s">
        <v>126</v>
      </c>
    </row>
    <row r="570" s="1" customFormat="1" ht="16.5" customHeight="1">
      <c r="B570" s="37"/>
      <c r="C570" s="281" t="s">
        <v>791</v>
      </c>
      <c r="D570" s="281" t="s">
        <v>424</v>
      </c>
      <c r="E570" s="282" t="s">
        <v>766</v>
      </c>
      <c r="F570" s="283" t="s">
        <v>767</v>
      </c>
      <c r="G570" s="284" t="s">
        <v>131</v>
      </c>
      <c r="H570" s="285">
        <v>16.48</v>
      </c>
      <c r="I570" s="286"/>
      <c r="J570" s="287">
        <f>ROUND(I570*H570,2)</f>
        <v>0</v>
      </c>
      <c r="K570" s="283" t="s">
        <v>132</v>
      </c>
      <c r="L570" s="288"/>
      <c r="M570" s="289" t="s">
        <v>1</v>
      </c>
      <c r="N570" s="290" t="s">
        <v>41</v>
      </c>
      <c r="O570" s="85"/>
      <c r="P570" s="239">
        <f>O570*H570</f>
        <v>0</v>
      </c>
      <c r="Q570" s="239">
        <v>0.17599999999999999</v>
      </c>
      <c r="R570" s="239">
        <f>Q570*H570</f>
        <v>2.9004799999999999</v>
      </c>
      <c r="S570" s="239">
        <v>0</v>
      </c>
      <c r="T570" s="240">
        <f>S570*H570</f>
        <v>0</v>
      </c>
      <c r="AR570" s="241" t="s">
        <v>164</v>
      </c>
      <c r="AT570" s="241" t="s">
        <v>424</v>
      </c>
      <c r="AU570" s="241" t="s">
        <v>84</v>
      </c>
      <c r="AY570" s="16" t="s">
        <v>126</v>
      </c>
      <c r="BE570" s="242">
        <f>IF(N570="základní",J570,0)</f>
        <v>0</v>
      </c>
      <c r="BF570" s="242">
        <f>IF(N570="snížená",J570,0)</f>
        <v>0</v>
      </c>
      <c r="BG570" s="242">
        <f>IF(N570="zákl. přenesená",J570,0)</f>
        <v>0</v>
      </c>
      <c r="BH570" s="242">
        <f>IF(N570="sníž. přenesená",J570,0)</f>
        <v>0</v>
      </c>
      <c r="BI570" s="242">
        <f>IF(N570="nulová",J570,0)</f>
        <v>0</v>
      </c>
      <c r="BJ570" s="16" t="s">
        <v>82</v>
      </c>
      <c r="BK570" s="242">
        <f>ROUND(I570*H570,2)</f>
        <v>0</v>
      </c>
      <c r="BL570" s="16" t="s">
        <v>133</v>
      </c>
      <c r="BM570" s="241" t="s">
        <v>792</v>
      </c>
    </row>
    <row r="571" s="12" customFormat="1">
      <c r="B571" s="243"/>
      <c r="C571" s="244"/>
      <c r="D571" s="245" t="s">
        <v>135</v>
      </c>
      <c r="E571" s="246" t="s">
        <v>1</v>
      </c>
      <c r="F571" s="247" t="s">
        <v>793</v>
      </c>
      <c r="G571" s="244"/>
      <c r="H571" s="246" t="s">
        <v>1</v>
      </c>
      <c r="I571" s="248"/>
      <c r="J571" s="244"/>
      <c r="K571" s="244"/>
      <c r="L571" s="249"/>
      <c r="M571" s="250"/>
      <c r="N571" s="251"/>
      <c r="O571" s="251"/>
      <c r="P571" s="251"/>
      <c r="Q571" s="251"/>
      <c r="R571" s="251"/>
      <c r="S571" s="251"/>
      <c r="T571" s="252"/>
      <c r="AT571" s="253" t="s">
        <v>135</v>
      </c>
      <c r="AU571" s="253" t="s">
        <v>84</v>
      </c>
      <c r="AV571" s="12" t="s">
        <v>82</v>
      </c>
      <c r="AW571" s="12" t="s">
        <v>32</v>
      </c>
      <c r="AX571" s="12" t="s">
        <v>76</v>
      </c>
      <c r="AY571" s="253" t="s">
        <v>126</v>
      </c>
    </row>
    <row r="572" s="13" customFormat="1">
      <c r="B572" s="254"/>
      <c r="C572" s="255"/>
      <c r="D572" s="245" t="s">
        <v>135</v>
      </c>
      <c r="E572" s="256" t="s">
        <v>1</v>
      </c>
      <c r="F572" s="257" t="s">
        <v>794</v>
      </c>
      <c r="G572" s="255"/>
      <c r="H572" s="258">
        <v>16.48</v>
      </c>
      <c r="I572" s="259"/>
      <c r="J572" s="255"/>
      <c r="K572" s="255"/>
      <c r="L572" s="260"/>
      <c r="M572" s="261"/>
      <c r="N572" s="262"/>
      <c r="O572" s="262"/>
      <c r="P572" s="262"/>
      <c r="Q572" s="262"/>
      <c r="R572" s="262"/>
      <c r="S572" s="262"/>
      <c r="T572" s="263"/>
      <c r="AT572" s="264" t="s">
        <v>135</v>
      </c>
      <c r="AU572" s="264" t="s">
        <v>84</v>
      </c>
      <c r="AV572" s="13" t="s">
        <v>84</v>
      </c>
      <c r="AW572" s="13" t="s">
        <v>32</v>
      </c>
      <c r="AX572" s="13" t="s">
        <v>76</v>
      </c>
      <c r="AY572" s="264" t="s">
        <v>126</v>
      </c>
    </row>
    <row r="573" s="14" customFormat="1">
      <c r="B573" s="265"/>
      <c r="C573" s="266"/>
      <c r="D573" s="245" t="s">
        <v>135</v>
      </c>
      <c r="E573" s="267" t="s">
        <v>1</v>
      </c>
      <c r="F573" s="268" t="s">
        <v>138</v>
      </c>
      <c r="G573" s="266"/>
      <c r="H573" s="269">
        <v>16.48</v>
      </c>
      <c r="I573" s="270"/>
      <c r="J573" s="266"/>
      <c r="K573" s="266"/>
      <c r="L573" s="271"/>
      <c r="M573" s="272"/>
      <c r="N573" s="273"/>
      <c r="O573" s="273"/>
      <c r="P573" s="273"/>
      <c r="Q573" s="273"/>
      <c r="R573" s="273"/>
      <c r="S573" s="273"/>
      <c r="T573" s="274"/>
      <c r="AT573" s="275" t="s">
        <v>135</v>
      </c>
      <c r="AU573" s="275" t="s">
        <v>84</v>
      </c>
      <c r="AV573" s="14" t="s">
        <v>133</v>
      </c>
      <c r="AW573" s="14" t="s">
        <v>32</v>
      </c>
      <c r="AX573" s="14" t="s">
        <v>82</v>
      </c>
      <c r="AY573" s="275" t="s">
        <v>126</v>
      </c>
    </row>
    <row r="574" s="1" customFormat="1" ht="24" customHeight="1">
      <c r="B574" s="37"/>
      <c r="C574" s="281" t="s">
        <v>795</v>
      </c>
      <c r="D574" s="281" t="s">
        <v>424</v>
      </c>
      <c r="E574" s="282" t="s">
        <v>796</v>
      </c>
      <c r="F574" s="283" t="s">
        <v>797</v>
      </c>
      <c r="G574" s="284" t="s">
        <v>131</v>
      </c>
      <c r="H574" s="285">
        <v>487.82999999999998</v>
      </c>
      <c r="I574" s="286"/>
      <c r="J574" s="287">
        <f>ROUND(I574*H574,2)</f>
        <v>0</v>
      </c>
      <c r="K574" s="283" t="s">
        <v>1</v>
      </c>
      <c r="L574" s="288"/>
      <c r="M574" s="289" t="s">
        <v>1</v>
      </c>
      <c r="N574" s="290" t="s">
        <v>41</v>
      </c>
      <c r="O574" s="85"/>
      <c r="P574" s="239">
        <f>O574*H574</f>
        <v>0</v>
      </c>
      <c r="Q574" s="239">
        <v>0.13600000000000001</v>
      </c>
      <c r="R574" s="239">
        <f>Q574*H574</f>
        <v>66.344880000000003</v>
      </c>
      <c r="S574" s="239">
        <v>0</v>
      </c>
      <c r="T574" s="240">
        <f>S574*H574</f>
        <v>0</v>
      </c>
      <c r="AR574" s="241" t="s">
        <v>164</v>
      </c>
      <c r="AT574" s="241" t="s">
        <v>424</v>
      </c>
      <c r="AU574" s="241" t="s">
        <v>84</v>
      </c>
      <c r="AY574" s="16" t="s">
        <v>126</v>
      </c>
      <c r="BE574" s="242">
        <f>IF(N574="základní",J574,0)</f>
        <v>0</v>
      </c>
      <c r="BF574" s="242">
        <f>IF(N574="snížená",J574,0)</f>
        <v>0</v>
      </c>
      <c r="BG574" s="242">
        <f>IF(N574="zákl. přenesená",J574,0)</f>
        <v>0</v>
      </c>
      <c r="BH574" s="242">
        <f>IF(N574="sníž. přenesená",J574,0)</f>
        <v>0</v>
      </c>
      <c r="BI574" s="242">
        <f>IF(N574="nulová",J574,0)</f>
        <v>0</v>
      </c>
      <c r="BJ574" s="16" t="s">
        <v>82</v>
      </c>
      <c r="BK574" s="242">
        <f>ROUND(I574*H574,2)</f>
        <v>0</v>
      </c>
      <c r="BL574" s="16" t="s">
        <v>133</v>
      </c>
      <c r="BM574" s="241" t="s">
        <v>798</v>
      </c>
    </row>
    <row r="575" s="12" customFormat="1">
      <c r="B575" s="243"/>
      <c r="C575" s="244"/>
      <c r="D575" s="245" t="s">
        <v>135</v>
      </c>
      <c r="E575" s="246" t="s">
        <v>1</v>
      </c>
      <c r="F575" s="247" t="s">
        <v>799</v>
      </c>
      <c r="G575" s="244"/>
      <c r="H575" s="246" t="s">
        <v>1</v>
      </c>
      <c r="I575" s="248"/>
      <c r="J575" s="244"/>
      <c r="K575" s="244"/>
      <c r="L575" s="249"/>
      <c r="M575" s="250"/>
      <c r="N575" s="251"/>
      <c r="O575" s="251"/>
      <c r="P575" s="251"/>
      <c r="Q575" s="251"/>
      <c r="R575" s="251"/>
      <c r="S575" s="251"/>
      <c r="T575" s="252"/>
      <c r="AT575" s="253" t="s">
        <v>135</v>
      </c>
      <c r="AU575" s="253" t="s">
        <v>84</v>
      </c>
      <c r="AV575" s="12" t="s">
        <v>82</v>
      </c>
      <c r="AW575" s="12" t="s">
        <v>32</v>
      </c>
      <c r="AX575" s="12" t="s">
        <v>76</v>
      </c>
      <c r="AY575" s="253" t="s">
        <v>126</v>
      </c>
    </row>
    <row r="576" s="13" customFormat="1">
      <c r="B576" s="254"/>
      <c r="C576" s="255"/>
      <c r="D576" s="245" t="s">
        <v>135</v>
      </c>
      <c r="E576" s="256" t="s">
        <v>1</v>
      </c>
      <c r="F576" s="257" t="s">
        <v>800</v>
      </c>
      <c r="G576" s="255"/>
      <c r="H576" s="258">
        <v>487.82999999999998</v>
      </c>
      <c r="I576" s="259"/>
      <c r="J576" s="255"/>
      <c r="K576" s="255"/>
      <c r="L576" s="260"/>
      <c r="M576" s="261"/>
      <c r="N576" s="262"/>
      <c r="O576" s="262"/>
      <c r="P576" s="262"/>
      <c r="Q576" s="262"/>
      <c r="R576" s="262"/>
      <c r="S576" s="262"/>
      <c r="T576" s="263"/>
      <c r="AT576" s="264" t="s">
        <v>135</v>
      </c>
      <c r="AU576" s="264" t="s">
        <v>84</v>
      </c>
      <c r="AV576" s="13" t="s">
        <v>84</v>
      </c>
      <c r="AW576" s="13" t="s">
        <v>32</v>
      </c>
      <c r="AX576" s="13" t="s">
        <v>76</v>
      </c>
      <c r="AY576" s="264" t="s">
        <v>126</v>
      </c>
    </row>
    <row r="577" s="14" customFormat="1">
      <c r="B577" s="265"/>
      <c r="C577" s="266"/>
      <c r="D577" s="245" t="s">
        <v>135</v>
      </c>
      <c r="E577" s="267" t="s">
        <v>1</v>
      </c>
      <c r="F577" s="268" t="s">
        <v>138</v>
      </c>
      <c r="G577" s="266"/>
      <c r="H577" s="269">
        <v>487.82999999999998</v>
      </c>
      <c r="I577" s="270"/>
      <c r="J577" s="266"/>
      <c r="K577" s="266"/>
      <c r="L577" s="271"/>
      <c r="M577" s="272"/>
      <c r="N577" s="273"/>
      <c r="O577" s="273"/>
      <c r="P577" s="273"/>
      <c r="Q577" s="273"/>
      <c r="R577" s="273"/>
      <c r="S577" s="273"/>
      <c r="T577" s="274"/>
      <c r="AT577" s="275" t="s">
        <v>135</v>
      </c>
      <c r="AU577" s="275" t="s">
        <v>84</v>
      </c>
      <c r="AV577" s="14" t="s">
        <v>133</v>
      </c>
      <c r="AW577" s="14" t="s">
        <v>32</v>
      </c>
      <c r="AX577" s="14" t="s">
        <v>82</v>
      </c>
      <c r="AY577" s="275" t="s">
        <v>126</v>
      </c>
    </row>
    <row r="578" s="1" customFormat="1" ht="16.5" customHeight="1">
      <c r="B578" s="37"/>
      <c r="C578" s="281" t="s">
        <v>801</v>
      </c>
      <c r="D578" s="281" t="s">
        <v>424</v>
      </c>
      <c r="E578" s="282" t="s">
        <v>802</v>
      </c>
      <c r="F578" s="283" t="s">
        <v>803</v>
      </c>
      <c r="G578" s="284" t="s">
        <v>206</v>
      </c>
      <c r="H578" s="285">
        <v>10.819000000000001</v>
      </c>
      <c r="I578" s="286"/>
      <c r="J578" s="287">
        <f>ROUND(I578*H578,2)</f>
        <v>0</v>
      </c>
      <c r="K578" s="283" t="s">
        <v>1</v>
      </c>
      <c r="L578" s="288"/>
      <c r="M578" s="289" t="s">
        <v>1</v>
      </c>
      <c r="N578" s="290" t="s">
        <v>41</v>
      </c>
      <c r="O578" s="85"/>
      <c r="P578" s="239">
        <f>O578*H578</f>
        <v>0</v>
      </c>
      <c r="Q578" s="239">
        <v>0</v>
      </c>
      <c r="R578" s="239">
        <f>Q578*H578</f>
        <v>0</v>
      </c>
      <c r="S578" s="239">
        <v>0</v>
      </c>
      <c r="T578" s="240">
        <f>S578*H578</f>
        <v>0</v>
      </c>
      <c r="AR578" s="241" t="s">
        <v>164</v>
      </c>
      <c r="AT578" s="241" t="s">
        <v>424</v>
      </c>
      <c r="AU578" s="241" t="s">
        <v>84</v>
      </c>
      <c r="AY578" s="16" t="s">
        <v>126</v>
      </c>
      <c r="BE578" s="242">
        <f>IF(N578="základní",J578,0)</f>
        <v>0</v>
      </c>
      <c r="BF578" s="242">
        <f>IF(N578="snížená",J578,0)</f>
        <v>0</v>
      </c>
      <c r="BG578" s="242">
        <f>IF(N578="zákl. přenesená",J578,0)</f>
        <v>0</v>
      </c>
      <c r="BH578" s="242">
        <f>IF(N578="sníž. přenesená",J578,0)</f>
        <v>0</v>
      </c>
      <c r="BI578" s="242">
        <f>IF(N578="nulová",J578,0)</f>
        <v>0</v>
      </c>
      <c r="BJ578" s="16" t="s">
        <v>82</v>
      </c>
      <c r="BK578" s="242">
        <f>ROUND(I578*H578,2)</f>
        <v>0</v>
      </c>
      <c r="BL578" s="16" t="s">
        <v>133</v>
      </c>
      <c r="BM578" s="241" t="s">
        <v>804</v>
      </c>
    </row>
    <row r="579" s="12" customFormat="1">
      <c r="B579" s="243"/>
      <c r="C579" s="244"/>
      <c r="D579" s="245" t="s">
        <v>135</v>
      </c>
      <c r="E579" s="246" t="s">
        <v>1</v>
      </c>
      <c r="F579" s="247" t="s">
        <v>805</v>
      </c>
      <c r="G579" s="244"/>
      <c r="H579" s="246" t="s">
        <v>1</v>
      </c>
      <c r="I579" s="248"/>
      <c r="J579" s="244"/>
      <c r="K579" s="244"/>
      <c r="L579" s="249"/>
      <c r="M579" s="250"/>
      <c r="N579" s="251"/>
      <c r="O579" s="251"/>
      <c r="P579" s="251"/>
      <c r="Q579" s="251"/>
      <c r="R579" s="251"/>
      <c r="S579" s="251"/>
      <c r="T579" s="252"/>
      <c r="AT579" s="253" t="s">
        <v>135</v>
      </c>
      <c r="AU579" s="253" t="s">
        <v>84</v>
      </c>
      <c r="AV579" s="12" t="s">
        <v>82</v>
      </c>
      <c r="AW579" s="12" t="s">
        <v>32</v>
      </c>
      <c r="AX579" s="12" t="s">
        <v>76</v>
      </c>
      <c r="AY579" s="253" t="s">
        <v>126</v>
      </c>
    </row>
    <row r="580" s="13" customFormat="1">
      <c r="B580" s="254"/>
      <c r="C580" s="255"/>
      <c r="D580" s="245" t="s">
        <v>135</v>
      </c>
      <c r="E580" s="256" t="s">
        <v>1</v>
      </c>
      <c r="F580" s="257" t="s">
        <v>806</v>
      </c>
      <c r="G580" s="255"/>
      <c r="H580" s="258">
        <v>10.819000000000001</v>
      </c>
      <c r="I580" s="259"/>
      <c r="J580" s="255"/>
      <c r="K580" s="255"/>
      <c r="L580" s="260"/>
      <c r="M580" s="261"/>
      <c r="N580" s="262"/>
      <c r="O580" s="262"/>
      <c r="P580" s="262"/>
      <c r="Q580" s="262"/>
      <c r="R580" s="262"/>
      <c r="S580" s="262"/>
      <c r="T580" s="263"/>
      <c r="AT580" s="264" t="s">
        <v>135</v>
      </c>
      <c r="AU580" s="264" t="s">
        <v>84</v>
      </c>
      <c r="AV580" s="13" t="s">
        <v>84</v>
      </c>
      <c r="AW580" s="13" t="s">
        <v>32</v>
      </c>
      <c r="AX580" s="13" t="s">
        <v>76</v>
      </c>
      <c r="AY580" s="264" t="s">
        <v>126</v>
      </c>
    </row>
    <row r="581" s="14" customFormat="1">
      <c r="B581" s="265"/>
      <c r="C581" s="266"/>
      <c r="D581" s="245" t="s">
        <v>135</v>
      </c>
      <c r="E581" s="267" t="s">
        <v>1</v>
      </c>
      <c r="F581" s="268" t="s">
        <v>138</v>
      </c>
      <c r="G581" s="266"/>
      <c r="H581" s="269">
        <v>10.819000000000001</v>
      </c>
      <c r="I581" s="270"/>
      <c r="J581" s="266"/>
      <c r="K581" s="266"/>
      <c r="L581" s="271"/>
      <c r="M581" s="272"/>
      <c r="N581" s="273"/>
      <c r="O581" s="273"/>
      <c r="P581" s="273"/>
      <c r="Q581" s="273"/>
      <c r="R581" s="273"/>
      <c r="S581" s="273"/>
      <c r="T581" s="274"/>
      <c r="AT581" s="275" t="s">
        <v>135</v>
      </c>
      <c r="AU581" s="275" t="s">
        <v>84</v>
      </c>
      <c r="AV581" s="14" t="s">
        <v>133</v>
      </c>
      <c r="AW581" s="14" t="s">
        <v>32</v>
      </c>
      <c r="AX581" s="14" t="s">
        <v>82</v>
      </c>
      <c r="AY581" s="275" t="s">
        <v>126</v>
      </c>
    </row>
    <row r="582" s="1" customFormat="1" ht="24" customHeight="1">
      <c r="B582" s="37"/>
      <c r="C582" s="230" t="s">
        <v>807</v>
      </c>
      <c r="D582" s="230" t="s">
        <v>128</v>
      </c>
      <c r="E582" s="231" t="s">
        <v>808</v>
      </c>
      <c r="F582" s="232" t="s">
        <v>809</v>
      </c>
      <c r="G582" s="233" t="s">
        <v>131</v>
      </c>
      <c r="H582" s="234">
        <v>499</v>
      </c>
      <c r="I582" s="235"/>
      <c r="J582" s="236">
        <f>ROUND(I582*H582,2)</f>
        <v>0</v>
      </c>
      <c r="K582" s="232" t="s">
        <v>132</v>
      </c>
      <c r="L582" s="42"/>
      <c r="M582" s="237" t="s">
        <v>1</v>
      </c>
      <c r="N582" s="238" t="s">
        <v>41</v>
      </c>
      <c r="O582" s="85"/>
      <c r="P582" s="239">
        <f>O582*H582</f>
        <v>0</v>
      </c>
      <c r="Q582" s="239">
        <v>0</v>
      </c>
      <c r="R582" s="239">
        <f>Q582*H582</f>
        <v>0</v>
      </c>
      <c r="S582" s="239">
        <v>0</v>
      </c>
      <c r="T582" s="240">
        <f>S582*H582</f>
        <v>0</v>
      </c>
      <c r="AR582" s="241" t="s">
        <v>133</v>
      </c>
      <c r="AT582" s="241" t="s">
        <v>128</v>
      </c>
      <c r="AU582" s="241" t="s">
        <v>84</v>
      </c>
      <c r="AY582" s="16" t="s">
        <v>126</v>
      </c>
      <c r="BE582" s="242">
        <f>IF(N582="základní",J582,0)</f>
        <v>0</v>
      </c>
      <c r="BF582" s="242">
        <f>IF(N582="snížená",J582,0)</f>
        <v>0</v>
      </c>
      <c r="BG582" s="242">
        <f>IF(N582="zákl. přenesená",J582,0)</f>
        <v>0</v>
      </c>
      <c r="BH582" s="242">
        <f>IF(N582="sníž. přenesená",J582,0)</f>
        <v>0</v>
      </c>
      <c r="BI582" s="242">
        <f>IF(N582="nulová",J582,0)</f>
        <v>0</v>
      </c>
      <c r="BJ582" s="16" t="s">
        <v>82</v>
      </c>
      <c r="BK582" s="242">
        <f>ROUND(I582*H582,2)</f>
        <v>0</v>
      </c>
      <c r="BL582" s="16" t="s">
        <v>133</v>
      </c>
      <c r="BM582" s="241" t="s">
        <v>810</v>
      </c>
    </row>
    <row r="583" s="12" customFormat="1">
      <c r="B583" s="243"/>
      <c r="C583" s="244"/>
      <c r="D583" s="245" t="s">
        <v>135</v>
      </c>
      <c r="E583" s="246" t="s">
        <v>1</v>
      </c>
      <c r="F583" s="247" t="s">
        <v>811</v>
      </c>
      <c r="G583" s="244"/>
      <c r="H583" s="246" t="s">
        <v>1</v>
      </c>
      <c r="I583" s="248"/>
      <c r="J583" s="244"/>
      <c r="K583" s="244"/>
      <c r="L583" s="249"/>
      <c r="M583" s="250"/>
      <c r="N583" s="251"/>
      <c r="O583" s="251"/>
      <c r="P583" s="251"/>
      <c r="Q583" s="251"/>
      <c r="R583" s="251"/>
      <c r="S583" s="251"/>
      <c r="T583" s="252"/>
      <c r="AT583" s="253" t="s">
        <v>135</v>
      </c>
      <c r="AU583" s="253" t="s">
        <v>84</v>
      </c>
      <c r="AV583" s="12" t="s">
        <v>82</v>
      </c>
      <c r="AW583" s="12" t="s">
        <v>32</v>
      </c>
      <c r="AX583" s="12" t="s">
        <v>76</v>
      </c>
      <c r="AY583" s="253" t="s">
        <v>126</v>
      </c>
    </row>
    <row r="584" s="13" customFormat="1">
      <c r="B584" s="254"/>
      <c r="C584" s="255"/>
      <c r="D584" s="245" t="s">
        <v>135</v>
      </c>
      <c r="E584" s="256" t="s">
        <v>1</v>
      </c>
      <c r="F584" s="257" t="s">
        <v>790</v>
      </c>
      <c r="G584" s="255"/>
      <c r="H584" s="258">
        <v>499</v>
      </c>
      <c r="I584" s="259"/>
      <c r="J584" s="255"/>
      <c r="K584" s="255"/>
      <c r="L584" s="260"/>
      <c r="M584" s="261"/>
      <c r="N584" s="262"/>
      <c r="O584" s="262"/>
      <c r="P584" s="262"/>
      <c r="Q584" s="262"/>
      <c r="R584" s="262"/>
      <c r="S584" s="262"/>
      <c r="T584" s="263"/>
      <c r="AT584" s="264" t="s">
        <v>135</v>
      </c>
      <c r="AU584" s="264" t="s">
        <v>84</v>
      </c>
      <c r="AV584" s="13" t="s">
        <v>84</v>
      </c>
      <c r="AW584" s="13" t="s">
        <v>32</v>
      </c>
      <c r="AX584" s="13" t="s">
        <v>76</v>
      </c>
      <c r="AY584" s="264" t="s">
        <v>126</v>
      </c>
    </row>
    <row r="585" s="14" customFormat="1">
      <c r="B585" s="265"/>
      <c r="C585" s="266"/>
      <c r="D585" s="245" t="s">
        <v>135</v>
      </c>
      <c r="E585" s="267" t="s">
        <v>1</v>
      </c>
      <c r="F585" s="268" t="s">
        <v>138</v>
      </c>
      <c r="G585" s="266"/>
      <c r="H585" s="269">
        <v>499</v>
      </c>
      <c r="I585" s="270"/>
      <c r="J585" s="266"/>
      <c r="K585" s="266"/>
      <c r="L585" s="271"/>
      <c r="M585" s="272"/>
      <c r="N585" s="273"/>
      <c r="O585" s="273"/>
      <c r="P585" s="273"/>
      <c r="Q585" s="273"/>
      <c r="R585" s="273"/>
      <c r="S585" s="273"/>
      <c r="T585" s="274"/>
      <c r="AT585" s="275" t="s">
        <v>135</v>
      </c>
      <c r="AU585" s="275" t="s">
        <v>84</v>
      </c>
      <c r="AV585" s="14" t="s">
        <v>133</v>
      </c>
      <c r="AW585" s="14" t="s">
        <v>32</v>
      </c>
      <c r="AX585" s="14" t="s">
        <v>82</v>
      </c>
      <c r="AY585" s="275" t="s">
        <v>126</v>
      </c>
    </row>
    <row r="586" s="11" customFormat="1" ht="22.8" customHeight="1">
      <c r="B586" s="214"/>
      <c r="C586" s="215"/>
      <c r="D586" s="216" t="s">
        <v>75</v>
      </c>
      <c r="E586" s="228" t="s">
        <v>164</v>
      </c>
      <c r="F586" s="228" t="s">
        <v>812</v>
      </c>
      <c r="G586" s="215"/>
      <c r="H586" s="215"/>
      <c r="I586" s="218"/>
      <c r="J586" s="229">
        <f>BK586</f>
        <v>0</v>
      </c>
      <c r="K586" s="215"/>
      <c r="L586" s="220"/>
      <c r="M586" s="221"/>
      <c r="N586" s="222"/>
      <c r="O586" s="222"/>
      <c r="P586" s="223">
        <f>SUM(P587:P593)</f>
        <v>0</v>
      </c>
      <c r="Q586" s="222"/>
      <c r="R586" s="223">
        <f>SUM(R587:R593)</f>
        <v>7.8818000000000001</v>
      </c>
      <c r="S586" s="222"/>
      <c r="T586" s="224">
        <f>SUM(T587:T593)</f>
        <v>0</v>
      </c>
      <c r="AR586" s="225" t="s">
        <v>82</v>
      </c>
      <c r="AT586" s="226" t="s">
        <v>75</v>
      </c>
      <c r="AU586" s="226" t="s">
        <v>82</v>
      </c>
      <c r="AY586" s="225" t="s">
        <v>126</v>
      </c>
      <c r="BK586" s="227">
        <f>SUM(BK587:BK593)</f>
        <v>0</v>
      </c>
    </row>
    <row r="587" s="1" customFormat="1" ht="24" customHeight="1">
      <c r="B587" s="37"/>
      <c r="C587" s="230" t="s">
        <v>813</v>
      </c>
      <c r="D587" s="230" t="s">
        <v>128</v>
      </c>
      <c r="E587" s="231" t="s">
        <v>814</v>
      </c>
      <c r="F587" s="232" t="s">
        <v>815</v>
      </c>
      <c r="G587" s="233" t="s">
        <v>247</v>
      </c>
      <c r="H587" s="234">
        <v>5</v>
      </c>
      <c r="I587" s="235"/>
      <c r="J587" s="236">
        <f>ROUND(I587*H587,2)</f>
        <v>0</v>
      </c>
      <c r="K587" s="232" t="s">
        <v>132</v>
      </c>
      <c r="L587" s="42"/>
      <c r="M587" s="237" t="s">
        <v>1</v>
      </c>
      <c r="N587" s="238" t="s">
        <v>41</v>
      </c>
      <c r="O587" s="85"/>
      <c r="P587" s="239">
        <f>O587*H587</f>
        <v>0</v>
      </c>
      <c r="Q587" s="239">
        <v>0.42368</v>
      </c>
      <c r="R587" s="239">
        <f>Q587*H587</f>
        <v>2.1183999999999998</v>
      </c>
      <c r="S587" s="239">
        <v>0</v>
      </c>
      <c r="T587" s="240">
        <f>S587*H587</f>
        <v>0</v>
      </c>
      <c r="AR587" s="241" t="s">
        <v>133</v>
      </c>
      <c r="AT587" s="241" t="s">
        <v>128</v>
      </c>
      <c r="AU587" s="241" t="s">
        <v>84</v>
      </c>
      <c r="AY587" s="16" t="s">
        <v>126</v>
      </c>
      <c r="BE587" s="242">
        <f>IF(N587="základní",J587,0)</f>
        <v>0</v>
      </c>
      <c r="BF587" s="242">
        <f>IF(N587="snížená",J587,0)</f>
        <v>0</v>
      </c>
      <c r="BG587" s="242">
        <f>IF(N587="zákl. přenesená",J587,0)</f>
        <v>0</v>
      </c>
      <c r="BH587" s="242">
        <f>IF(N587="sníž. přenesená",J587,0)</f>
        <v>0</v>
      </c>
      <c r="BI587" s="242">
        <f>IF(N587="nulová",J587,0)</f>
        <v>0</v>
      </c>
      <c r="BJ587" s="16" t="s">
        <v>82</v>
      </c>
      <c r="BK587" s="242">
        <f>ROUND(I587*H587,2)</f>
        <v>0</v>
      </c>
      <c r="BL587" s="16" t="s">
        <v>133</v>
      </c>
      <c r="BM587" s="241" t="s">
        <v>816</v>
      </c>
    </row>
    <row r="588" s="1" customFormat="1" ht="24" customHeight="1">
      <c r="B588" s="37"/>
      <c r="C588" s="230" t="s">
        <v>817</v>
      </c>
      <c r="D588" s="230" t="s">
        <v>128</v>
      </c>
      <c r="E588" s="231" t="s">
        <v>818</v>
      </c>
      <c r="F588" s="232" t="s">
        <v>819</v>
      </c>
      <c r="G588" s="233" t="s">
        <v>247</v>
      </c>
      <c r="H588" s="234">
        <v>10</v>
      </c>
      <c r="I588" s="235"/>
      <c r="J588" s="236">
        <f>ROUND(I588*H588,2)</f>
        <v>0</v>
      </c>
      <c r="K588" s="232" t="s">
        <v>132</v>
      </c>
      <c r="L588" s="42"/>
      <c r="M588" s="237" t="s">
        <v>1</v>
      </c>
      <c r="N588" s="238" t="s">
        <v>41</v>
      </c>
      <c r="O588" s="85"/>
      <c r="P588" s="239">
        <f>O588*H588</f>
        <v>0</v>
      </c>
      <c r="Q588" s="239">
        <v>0.42080000000000001</v>
      </c>
      <c r="R588" s="239">
        <f>Q588*H588</f>
        <v>4.2080000000000002</v>
      </c>
      <c r="S588" s="239">
        <v>0</v>
      </c>
      <c r="T588" s="240">
        <f>S588*H588</f>
        <v>0</v>
      </c>
      <c r="AR588" s="241" t="s">
        <v>133</v>
      </c>
      <c r="AT588" s="241" t="s">
        <v>128</v>
      </c>
      <c r="AU588" s="241" t="s">
        <v>84</v>
      </c>
      <c r="AY588" s="16" t="s">
        <v>126</v>
      </c>
      <c r="BE588" s="242">
        <f>IF(N588="základní",J588,0)</f>
        <v>0</v>
      </c>
      <c r="BF588" s="242">
        <f>IF(N588="snížená",J588,0)</f>
        <v>0</v>
      </c>
      <c r="BG588" s="242">
        <f>IF(N588="zákl. přenesená",J588,0)</f>
        <v>0</v>
      </c>
      <c r="BH588" s="242">
        <f>IF(N588="sníž. přenesená",J588,0)</f>
        <v>0</v>
      </c>
      <c r="BI588" s="242">
        <f>IF(N588="nulová",J588,0)</f>
        <v>0</v>
      </c>
      <c r="BJ588" s="16" t="s">
        <v>82</v>
      </c>
      <c r="BK588" s="242">
        <f>ROUND(I588*H588,2)</f>
        <v>0</v>
      </c>
      <c r="BL588" s="16" t="s">
        <v>133</v>
      </c>
      <c r="BM588" s="241" t="s">
        <v>820</v>
      </c>
    </row>
    <row r="589" s="1" customFormat="1" ht="24" customHeight="1">
      <c r="B589" s="37"/>
      <c r="C589" s="230" t="s">
        <v>821</v>
      </c>
      <c r="D589" s="230" t="s">
        <v>128</v>
      </c>
      <c r="E589" s="231" t="s">
        <v>822</v>
      </c>
      <c r="F589" s="232" t="s">
        <v>823</v>
      </c>
      <c r="G589" s="233" t="s">
        <v>247</v>
      </c>
      <c r="H589" s="234">
        <v>5</v>
      </c>
      <c r="I589" s="235"/>
      <c r="J589" s="236">
        <f>ROUND(I589*H589,2)</f>
        <v>0</v>
      </c>
      <c r="K589" s="232" t="s">
        <v>132</v>
      </c>
      <c r="L589" s="42"/>
      <c r="M589" s="237" t="s">
        <v>1</v>
      </c>
      <c r="N589" s="238" t="s">
        <v>41</v>
      </c>
      <c r="O589" s="85"/>
      <c r="P589" s="239">
        <f>O589*H589</f>
        <v>0</v>
      </c>
      <c r="Q589" s="239">
        <v>0.31108000000000002</v>
      </c>
      <c r="R589" s="239">
        <f>Q589*H589</f>
        <v>1.5554000000000001</v>
      </c>
      <c r="S589" s="239">
        <v>0</v>
      </c>
      <c r="T589" s="240">
        <f>S589*H589</f>
        <v>0</v>
      </c>
      <c r="AR589" s="241" t="s">
        <v>133</v>
      </c>
      <c r="AT589" s="241" t="s">
        <v>128</v>
      </c>
      <c r="AU589" s="241" t="s">
        <v>84</v>
      </c>
      <c r="AY589" s="16" t="s">
        <v>126</v>
      </c>
      <c r="BE589" s="242">
        <f>IF(N589="základní",J589,0)</f>
        <v>0</v>
      </c>
      <c r="BF589" s="242">
        <f>IF(N589="snížená",J589,0)</f>
        <v>0</v>
      </c>
      <c r="BG589" s="242">
        <f>IF(N589="zákl. přenesená",J589,0)</f>
        <v>0</v>
      </c>
      <c r="BH589" s="242">
        <f>IF(N589="sníž. přenesená",J589,0)</f>
        <v>0</v>
      </c>
      <c r="BI589" s="242">
        <f>IF(N589="nulová",J589,0)</f>
        <v>0</v>
      </c>
      <c r="BJ589" s="16" t="s">
        <v>82</v>
      </c>
      <c r="BK589" s="242">
        <f>ROUND(I589*H589,2)</f>
        <v>0</v>
      </c>
      <c r="BL589" s="16" t="s">
        <v>133</v>
      </c>
      <c r="BM589" s="241" t="s">
        <v>824</v>
      </c>
    </row>
    <row r="590" s="1" customFormat="1" ht="24" customHeight="1">
      <c r="B590" s="37"/>
      <c r="C590" s="230" t="s">
        <v>825</v>
      </c>
      <c r="D590" s="230" t="s">
        <v>128</v>
      </c>
      <c r="E590" s="231" t="s">
        <v>826</v>
      </c>
      <c r="F590" s="232" t="s">
        <v>827</v>
      </c>
      <c r="G590" s="233" t="s">
        <v>199</v>
      </c>
      <c r="H590" s="234">
        <v>14</v>
      </c>
      <c r="I590" s="235"/>
      <c r="J590" s="236">
        <f>ROUND(I590*H590,2)</f>
        <v>0</v>
      </c>
      <c r="K590" s="232" t="s">
        <v>1</v>
      </c>
      <c r="L590" s="42"/>
      <c r="M590" s="237" t="s">
        <v>1</v>
      </c>
      <c r="N590" s="238" t="s">
        <v>41</v>
      </c>
      <c r="O590" s="85"/>
      <c r="P590" s="239">
        <f>O590*H590</f>
        <v>0</v>
      </c>
      <c r="Q590" s="239">
        <v>0</v>
      </c>
      <c r="R590" s="239">
        <f>Q590*H590</f>
        <v>0</v>
      </c>
      <c r="S590" s="239">
        <v>0</v>
      </c>
      <c r="T590" s="240">
        <f>S590*H590</f>
        <v>0</v>
      </c>
      <c r="AR590" s="241" t="s">
        <v>133</v>
      </c>
      <c r="AT590" s="241" t="s">
        <v>128</v>
      </c>
      <c r="AU590" s="241" t="s">
        <v>84</v>
      </c>
      <c r="AY590" s="16" t="s">
        <v>126</v>
      </c>
      <c r="BE590" s="242">
        <f>IF(N590="základní",J590,0)</f>
        <v>0</v>
      </c>
      <c r="BF590" s="242">
        <f>IF(N590="snížená",J590,0)</f>
        <v>0</v>
      </c>
      <c r="BG590" s="242">
        <f>IF(N590="zákl. přenesená",J590,0)</f>
        <v>0</v>
      </c>
      <c r="BH590" s="242">
        <f>IF(N590="sníž. přenesená",J590,0)</f>
        <v>0</v>
      </c>
      <c r="BI590" s="242">
        <f>IF(N590="nulová",J590,0)</f>
        <v>0</v>
      </c>
      <c r="BJ590" s="16" t="s">
        <v>82</v>
      </c>
      <c r="BK590" s="242">
        <f>ROUND(I590*H590,2)</f>
        <v>0</v>
      </c>
      <c r="BL590" s="16" t="s">
        <v>133</v>
      </c>
      <c r="BM590" s="241" t="s">
        <v>828</v>
      </c>
    </row>
    <row r="591" s="12" customFormat="1">
      <c r="B591" s="243"/>
      <c r="C591" s="244"/>
      <c r="D591" s="245" t="s">
        <v>135</v>
      </c>
      <c r="E591" s="246" t="s">
        <v>1</v>
      </c>
      <c r="F591" s="247" t="s">
        <v>194</v>
      </c>
      <c r="G591" s="244"/>
      <c r="H591" s="246" t="s">
        <v>1</v>
      </c>
      <c r="I591" s="248"/>
      <c r="J591" s="244"/>
      <c r="K591" s="244"/>
      <c r="L591" s="249"/>
      <c r="M591" s="250"/>
      <c r="N591" s="251"/>
      <c r="O591" s="251"/>
      <c r="P591" s="251"/>
      <c r="Q591" s="251"/>
      <c r="R591" s="251"/>
      <c r="S591" s="251"/>
      <c r="T591" s="252"/>
      <c r="AT591" s="253" t="s">
        <v>135</v>
      </c>
      <c r="AU591" s="253" t="s">
        <v>84</v>
      </c>
      <c r="AV591" s="12" t="s">
        <v>82</v>
      </c>
      <c r="AW591" s="12" t="s">
        <v>32</v>
      </c>
      <c r="AX591" s="12" t="s">
        <v>76</v>
      </c>
      <c r="AY591" s="253" t="s">
        <v>126</v>
      </c>
    </row>
    <row r="592" s="13" customFormat="1">
      <c r="B592" s="254"/>
      <c r="C592" s="255"/>
      <c r="D592" s="245" t="s">
        <v>135</v>
      </c>
      <c r="E592" s="256" t="s">
        <v>1</v>
      </c>
      <c r="F592" s="257" t="s">
        <v>829</v>
      </c>
      <c r="G592" s="255"/>
      <c r="H592" s="258">
        <v>14</v>
      </c>
      <c r="I592" s="259"/>
      <c r="J592" s="255"/>
      <c r="K592" s="255"/>
      <c r="L592" s="260"/>
      <c r="M592" s="261"/>
      <c r="N592" s="262"/>
      <c r="O592" s="262"/>
      <c r="P592" s="262"/>
      <c r="Q592" s="262"/>
      <c r="R592" s="262"/>
      <c r="S592" s="262"/>
      <c r="T592" s="263"/>
      <c r="AT592" s="264" t="s">
        <v>135</v>
      </c>
      <c r="AU592" s="264" t="s">
        <v>84</v>
      </c>
      <c r="AV592" s="13" t="s">
        <v>84</v>
      </c>
      <c r="AW592" s="13" t="s">
        <v>32</v>
      </c>
      <c r="AX592" s="13" t="s">
        <v>76</v>
      </c>
      <c r="AY592" s="264" t="s">
        <v>126</v>
      </c>
    </row>
    <row r="593" s="14" customFormat="1">
      <c r="B593" s="265"/>
      <c r="C593" s="266"/>
      <c r="D593" s="245" t="s">
        <v>135</v>
      </c>
      <c r="E593" s="267" t="s">
        <v>1</v>
      </c>
      <c r="F593" s="268" t="s">
        <v>138</v>
      </c>
      <c r="G593" s="266"/>
      <c r="H593" s="269">
        <v>14</v>
      </c>
      <c r="I593" s="270"/>
      <c r="J593" s="266"/>
      <c r="K593" s="266"/>
      <c r="L593" s="271"/>
      <c r="M593" s="272"/>
      <c r="N593" s="273"/>
      <c r="O593" s="273"/>
      <c r="P593" s="273"/>
      <c r="Q593" s="273"/>
      <c r="R593" s="273"/>
      <c r="S593" s="273"/>
      <c r="T593" s="274"/>
      <c r="AT593" s="275" t="s">
        <v>135</v>
      </c>
      <c r="AU593" s="275" t="s">
        <v>84</v>
      </c>
      <c r="AV593" s="14" t="s">
        <v>133</v>
      </c>
      <c r="AW593" s="14" t="s">
        <v>32</v>
      </c>
      <c r="AX593" s="14" t="s">
        <v>82</v>
      </c>
      <c r="AY593" s="275" t="s">
        <v>126</v>
      </c>
    </row>
    <row r="594" s="11" customFormat="1" ht="22.8" customHeight="1">
      <c r="B594" s="214"/>
      <c r="C594" s="215"/>
      <c r="D594" s="216" t="s">
        <v>75</v>
      </c>
      <c r="E594" s="228" t="s">
        <v>168</v>
      </c>
      <c r="F594" s="228" t="s">
        <v>234</v>
      </c>
      <c r="G594" s="215"/>
      <c r="H594" s="215"/>
      <c r="I594" s="218"/>
      <c r="J594" s="229">
        <f>BK594</f>
        <v>0</v>
      </c>
      <c r="K594" s="215"/>
      <c r="L594" s="220"/>
      <c r="M594" s="221"/>
      <c r="N594" s="222"/>
      <c r="O594" s="222"/>
      <c r="P594" s="223">
        <f>SUM(P595:P738)</f>
        <v>0</v>
      </c>
      <c r="Q594" s="222"/>
      <c r="R594" s="223">
        <f>SUM(R595:R738)</f>
        <v>80.798055000000005</v>
      </c>
      <c r="S594" s="222"/>
      <c r="T594" s="224">
        <f>SUM(T595:T738)</f>
        <v>0.66749999999999998</v>
      </c>
      <c r="AR594" s="225" t="s">
        <v>82</v>
      </c>
      <c r="AT594" s="226" t="s">
        <v>75</v>
      </c>
      <c r="AU594" s="226" t="s">
        <v>82</v>
      </c>
      <c r="AY594" s="225" t="s">
        <v>126</v>
      </c>
      <c r="BK594" s="227">
        <f>SUM(BK595:BK738)</f>
        <v>0</v>
      </c>
    </row>
    <row r="595" s="1" customFormat="1" ht="24" customHeight="1">
      <c r="B595" s="37"/>
      <c r="C595" s="230" t="s">
        <v>830</v>
      </c>
      <c r="D595" s="230" t="s">
        <v>128</v>
      </c>
      <c r="E595" s="231" t="s">
        <v>831</v>
      </c>
      <c r="F595" s="232" t="s">
        <v>832</v>
      </c>
      <c r="G595" s="233" t="s">
        <v>199</v>
      </c>
      <c r="H595" s="234">
        <v>34</v>
      </c>
      <c r="I595" s="235"/>
      <c r="J595" s="236">
        <f>ROUND(I595*H595,2)</f>
        <v>0</v>
      </c>
      <c r="K595" s="232" t="s">
        <v>132</v>
      </c>
      <c r="L595" s="42"/>
      <c r="M595" s="237" t="s">
        <v>1</v>
      </c>
      <c r="N595" s="238" t="s">
        <v>41</v>
      </c>
      <c r="O595" s="85"/>
      <c r="P595" s="239">
        <f>O595*H595</f>
        <v>0</v>
      </c>
      <c r="Q595" s="239">
        <v>0.00084000000000000003</v>
      </c>
      <c r="R595" s="239">
        <f>Q595*H595</f>
        <v>0.028560000000000002</v>
      </c>
      <c r="S595" s="239">
        <v>0</v>
      </c>
      <c r="T595" s="240">
        <f>S595*H595</f>
        <v>0</v>
      </c>
      <c r="AR595" s="241" t="s">
        <v>133</v>
      </c>
      <c r="AT595" s="241" t="s">
        <v>128</v>
      </c>
      <c r="AU595" s="241" t="s">
        <v>84</v>
      </c>
      <c r="AY595" s="16" t="s">
        <v>126</v>
      </c>
      <c r="BE595" s="242">
        <f>IF(N595="základní",J595,0)</f>
        <v>0</v>
      </c>
      <c r="BF595" s="242">
        <f>IF(N595="snížená",J595,0)</f>
        <v>0</v>
      </c>
      <c r="BG595" s="242">
        <f>IF(N595="zákl. přenesená",J595,0)</f>
        <v>0</v>
      </c>
      <c r="BH595" s="242">
        <f>IF(N595="sníž. přenesená",J595,0)</f>
        <v>0</v>
      </c>
      <c r="BI595" s="242">
        <f>IF(N595="nulová",J595,0)</f>
        <v>0</v>
      </c>
      <c r="BJ595" s="16" t="s">
        <v>82</v>
      </c>
      <c r="BK595" s="242">
        <f>ROUND(I595*H595,2)</f>
        <v>0</v>
      </c>
      <c r="BL595" s="16" t="s">
        <v>133</v>
      </c>
      <c r="BM595" s="241" t="s">
        <v>833</v>
      </c>
    </row>
    <row r="596" s="12" customFormat="1">
      <c r="B596" s="243"/>
      <c r="C596" s="244"/>
      <c r="D596" s="245" t="s">
        <v>135</v>
      </c>
      <c r="E596" s="246" t="s">
        <v>1</v>
      </c>
      <c r="F596" s="247" t="s">
        <v>834</v>
      </c>
      <c r="G596" s="244"/>
      <c r="H596" s="246" t="s">
        <v>1</v>
      </c>
      <c r="I596" s="248"/>
      <c r="J596" s="244"/>
      <c r="K596" s="244"/>
      <c r="L596" s="249"/>
      <c r="M596" s="250"/>
      <c r="N596" s="251"/>
      <c r="O596" s="251"/>
      <c r="P596" s="251"/>
      <c r="Q596" s="251"/>
      <c r="R596" s="251"/>
      <c r="S596" s="251"/>
      <c r="T596" s="252"/>
      <c r="AT596" s="253" t="s">
        <v>135</v>
      </c>
      <c r="AU596" s="253" t="s">
        <v>84</v>
      </c>
      <c r="AV596" s="12" t="s">
        <v>82</v>
      </c>
      <c r="AW596" s="12" t="s">
        <v>32</v>
      </c>
      <c r="AX596" s="12" t="s">
        <v>76</v>
      </c>
      <c r="AY596" s="253" t="s">
        <v>126</v>
      </c>
    </row>
    <row r="597" s="13" customFormat="1">
      <c r="B597" s="254"/>
      <c r="C597" s="255"/>
      <c r="D597" s="245" t="s">
        <v>135</v>
      </c>
      <c r="E597" s="256" t="s">
        <v>1</v>
      </c>
      <c r="F597" s="257" t="s">
        <v>291</v>
      </c>
      <c r="G597" s="255"/>
      <c r="H597" s="258">
        <v>34</v>
      </c>
      <c r="I597" s="259"/>
      <c r="J597" s="255"/>
      <c r="K597" s="255"/>
      <c r="L597" s="260"/>
      <c r="M597" s="261"/>
      <c r="N597" s="262"/>
      <c r="O597" s="262"/>
      <c r="P597" s="262"/>
      <c r="Q597" s="262"/>
      <c r="R597" s="262"/>
      <c r="S597" s="262"/>
      <c r="T597" s="263"/>
      <c r="AT597" s="264" t="s">
        <v>135</v>
      </c>
      <c r="AU597" s="264" t="s">
        <v>84</v>
      </c>
      <c r="AV597" s="13" t="s">
        <v>84</v>
      </c>
      <c r="AW597" s="13" t="s">
        <v>32</v>
      </c>
      <c r="AX597" s="13" t="s">
        <v>76</v>
      </c>
      <c r="AY597" s="264" t="s">
        <v>126</v>
      </c>
    </row>
    <row r="598" s="14" customFormat="1">
      <c r="B598" s="265"/>
      <c r="C598" s="266"/>
      <c r="D598" s="245" t="s">
        <v>135</v>
      </c>
      <c r="E598" s="267" t="s">
        <v>1</v>
      </c>
      <c r="F598" s="268" t="s">
        <v>138</v>
      </c>
      <c r="G598" s="266"/>
      <c r="H598" s="269">
        <v>34</v>
      </c>
      <c r="I598" s="270"/>
      <c r="J598" s="266"/>
      <c r="K598" s="266"/>
      <c r="L598" s="271"/>
      <c r="M598" s="272"/>
      <c r="N598" s="273"/>
      <c r="O598" s="273"/>
      <c r="P598" s="273"/>
      <c r="Q598" s="273"/>
      <c r="R598" s="273"/>
      <c r="S598" s="273"/>
      <c r="T598" s="274"/>
      <c r="AT598" s="275" t="s">
        <v>135</v>
      </c>
      <c r="AU598" s="275" t="s">
        <v>84</v>
      </c>
      <c r="AV598" s="14" t="s">
        <v>133</v>
      </c>
      <c r="AW598" s="14" t="s">
        <v>32</v>
      </c>
      <c r="AX598" s="14" t="s">
        <v>82</v>
      </c>
      <c r="AY598" s="275" t="s">
        <v>126</v>
      </c>
    </row>
    <row r="599" s="1" customFormat="1" ht="16.5" customHeight="1">
      <c r="B599" s="37"/>
      <c r="C599" s="281" t="s">
        <v>835</v>
      </c>
      <c r="D599" s="281" t="s">
        <v>424</v>
      </c>
      <c r="E599" s="282" t="s">
        <v>836</v>
      </c>
      <c r="F599" s="283" t="s">
        <v>837</v>
      </c>
      <c r="G599" s="284" t="s">
        <v>199</v>
      </c>
      <c r="H599" s="285">
        <v>34</v>
      </c>
      <c r="I599" s="286"/>
      <c r="J599" s="287">
        <f>ROUND(I599*H599,2)</f>
        <v>0</v>
      </c>
      <c r="K599" s="283" t="s">
        <v>1</v>
      </c>
      <c r="L599" s="288"/>
      <c r="M599" s="289" t="s">
        <v>1</v>
      </c>
      <c r="N599" s="290" t="s">
        <v>41</v>
      </c>
      <c r="O599" s="85"/>
      <c r="P599" s="239">
        <f>O599*H599</f>
        <v>0</v>
      </c>
      <c r="Q599" s="239">
        <v>0</v>
      </c>
      <c r="R599" s="239">
        <f>Q599*H599</f>
        <v>0</v>
      </c>
      <c r="S599" s="239">
        <v>0</v>
      </c>
      <c r="T599" s="240">
        <f>S599*H599</f>
        <v>0</v>
      </c>
      <c r="AR599" s="241" t="s">
        <v>164</v>
      </c>
      <c r="AT599" s="241" t="s">
        <v>424</v>
      </c>
      <c r="AU599" s="241" t="s">
        <v>84</v>
      </c>
      <c r="AY599" s="16" t="s">
        <v>126</v>
      </c>
      <c r="BE599" s="242">
        <f>IF(N599="základní",J599,0)</f>
        <v>0</v>
      </c>
      <c r="BF599" s="242">
        <f>IF(N599="snížená",J599,0)</f>
        <v>0</v>
      </c>
      <c r="BG599" s="242">
        <f>IF(N599="zákl. přenesená",J599,0)</f>
        <v>0</v>
      </c>
      <c r="BH599" s="242">
        <f>IF(N599="sníž. přenesená",J599,0)</f>
        <v>0</v>
      </c>
      <c r="BI599" s="242">
        <f>IF(N599="nulová",J599,0)</f>
        <v>0</v>
      </c>
      <c r="BJ599" s="16" t="s">
        <v>82</v>
      </c>
      <c r="BK599" s="242">
        <f>ROUND(I599*H599,2)</f>
        <v>0</v>
      </c>
      <c r="BL599" s="16" t="s">
        <v>133</v>
      </c>
      <c r="BM599" s="241" t="s">
        <v>838</v>
      </c>
    </row>
    <row r="600" s="12" customFormat="1">
      <c r="B600" s="243"/>
      <c r="C600" s="244"/>
      <c r="D600" s="245" t="s">
        <v>135</v>
      </c>
      <c r="E600" s="246" t="s">
        <v>1</v>
      </c>
      <c r="F600" s="247" t="s">
        <v>839</v>
      </c>
      <c r="G600" s="244"/>
      <c r="H600" s="246" t="s">
        <v>1</v>
      </c>
      <c r="I600" s="248"/>
      <c r="J600" s="244"/>
      <c r="K600" s="244"/>
      <c r="L600" s="249"/>
      <c r="M600" s="250"/>
      <c r="N600" s="251"/>
      <c r="O600" s="251"/>
      <c r="P600" s="251"/>
      <c r="Q600" s="251"/>
      <c r="R600" s="251"/>
      <c r="S600" s="251"/>
      <c r="T600" s="252"/>
      <c r="AT600" s="253" t="s">
        <v>135</v>
      </c>
      <c r="AU600" s="253" t="s">
        <v>84</v>
      </c>
      <c r="AV600" s="12" t="s">
        <v>82</v>
      </c>
      <c r="AW600" s="12" t="s">
        <v>32</v>
      </c>
      <c r="AX600" s="12" t="s">
        <v>76</v>
      </c>
      <c r="AY600" s="253" t="s">
        <v>126</v>
      </c>
    </row>
    <row r="601" s="13" customFormat="1">
      <c r="B601" s="254"/>
      <c r="C601" s="255"/>
      <c r="D601" s="245" t="s">
        <v>135</v>
      </c>
      <c r="E601" s="256" t="s">
        <v>1</v>
      </c>
      <c r="F601" s="257" t="s">
        <v>291</v>
      </c>
      <c r="G601" s="255"/>
      <c r="H601" s="258">
        <v>34</v>
      </c>
      <c r="I601" s="259"/>
      <c r="J601" s="255"/>
      <c r="K601" s="255"/>
      <c r="L601" s="260"/>
      <c r="M601" s="261"/>
      <c r="N601" s="262"/>
      <c r="O601" s="262"/>
      <c r="P601" s="262"/>
      <c r="Q601" s="262"/>
      <c r="R601" s="262"/>
      <c r="S601" s="262"/>
      <c r="T601" s="263"/>
      <c r="AT601" s="264" t="s">
        <v>135</v>
      </c>
      <c r="AU601" s="264" t="s">
        <v>84</v>
      </c>
      <c r="AV601" s="13" t="s">
        <v>84</v>
      </c>
      <c r="AW601" s="13" t="s">
        <v>32</v>
      </c>
      <c r="AX601" s="13" t="s">
        <v>76</v>
      </c>
      <c r="AY601" s="264" t="s">
        <v>126</v>
      </c>
    </row>
    <row r="602" s="14" customFormat="1">
      <c r="B602" s="265"/>
      <c r="C602" s="266"/>
      <c r="D602" s="245" t="s">
        <v>135</v>
      </c>
      <c r="E602" s="267" t="s">
        <v>1</v>
      </c>
      <c r="F602" s="268" t="s">
        <v>138</v>
      </c>
      <c r="G602" s="266"/>
      <c r="H602" s="269">
        <v>34</v>
      </c>
      <c r="I602" s="270"/>
      <c r="J602" s="266"/>
      <c r="K602" s="266"/>
      <c r="L602" s="271"/>
      <c r="M602" s="272"/>
      <c r="N602" s="273"/>
      <c r="O602" s="273"/>
      <c r="P602" s="273"/>
      <c r="Q602" s="273"/>
      <c r="R602" s="273"/>
      <c r="S602" s="273"/>
      <c r="T602" s="274"/>
      <c r="AT602" s="275" t="s">
        <v>135</v>
      </c>
      <c r="AU602" s="275" t="s">
        <v>84</v>
      </c>
      <c r="AV602" s="14" t="s">
        <v>133</v>
      </c>
      <c r="AW602" s="14" t="s">
        <v>32</v>
      </c>
      <c r="AX602" s="14" t="s">
        <v>82</v>
      </c>
      <c r="AY602" s="275" t="s">
        <v>126</v>
      </c>
    </row>
    <row r="603" s="1" customFormat="1" ht="24" customHeight="1">
      <c r="B603" s="37"/>
      <c r="C603" s="230" t="s">
        <v>840</v>
      </c>
      <c r="D603" s="230" t="s">
        <v>128</v>
      </c>
      <c r="E603" s="231" t="s">
        <v>841</v>
      </c>
      <c r="F603" s="232" t="s">
        <v>842</v>
      </c>
      <c r="G603" s="233" t="s">
        <v>247</v>
      </c>
      <c r="H603" s="234">
        <v>6</v>
      </c>
      <c r="I603" s="235"/>
      <c r="J603" s="236">
        <f>ROUND(I603*H603,2)</f>
        <v>0</v>
      </c>
      <c r="K603" s="232" t="s">
        <v>132</v>
      </c>
      <c r="L603" s="42"/>
      <c r="M603" s="237" t="s">
        <v>1</v>
      </c>
      <c r="N603" s="238" t="s">
        <v>41</v>
      </c>
      <c r="O603" s="85"/>
      <c r="P603" s="239">
        <f>O603*H603</f>
        <v>0</v>
      </c>
      <c r="Q603" s="239">
        <v>0.00069999999999999999</v>
      </c>
      <c r="R603" s="239">
        <f>Q603*H603</f>
        <v>0.0041999999999999997</v>
      </c>
      <c r="S603" s="239">
        <v>0</v>
      </c>
      <c r="T603" s="240">
        <f>S603*H603</f>
        <v>0</v>
      </c>
      <c r="AR603" s="241" t="s">
        <v>133</v>
      </c>
      <c r="AT603" s="241" t="s">
        <v>128</v>
      </c>
      <c r="AU603" s="241" t="s">
        <v>84</v>
      </c>
      <c r="AY603" s="16" t="s">
        <v>126</v>
      </c>
      <c r="BE603" s="242">
        <f>IF(N603="základní",J603,0)</f>
        <v>0</v>
      </c>
      <c r="BF603" s="242">
        <f>IF(N603="snížená",J603,0)</f>
        <v>0</v>
      </c>
      <c r="BG603" s="242">
        <f>IF(N603="zákl. přenesená",J603,0)</f>
        <v>0</v>
      </c>
      <c r="BH603" s="242">
        <f>IF(N603="sníž. přenesená",J603,0)</f>
        <v>0</v>
      </c>
      <c r="BI603" s="242">
        <f>IF(N603="nulová",J603,0)</f>
        <v>0</v>
      </c>
      <c r="BJ603" s="16" t="s">
        <v>82</v>
      </c>
      <c r="BK603" s="242">
        <f>ROUND(I603*H603,2)</f>
        <v>0</v>
      </c>
      <c r="BL603" s="16" t="s">
        <v>133</v>
      </c>
      <c r="BM603" s="241" t="s">
        <v>843</v>
      </c>
    </row>
    <row r="604" s="12" customFormat="1">
      <c r="B604" s="243"/>
      <c r="C604" s="244"/>
      <c r="D604" s="245" t="s">
        <v>135</v>
      </c>
      <c r="E604" s="246" t="s">
        <v>1</v>
      </c>
      <c r="F604" s="247" t="s">
        <v>413</v>
      </c>
      <c r="G604" s="244"/>
      <c r="H604" s="246" t="s">
        <v>1</v>
      </c>
      <c r="I604" s="248"/>
      <c r="J604" s="244"/>
      <c r="K604" s="244"/>
      <c r="L604" s="249"/>
      <c r="M604" s="250"/>
      <c r="N604" s="251"/>
      <c r="O604" s="251"/>
      <c r="P604" s="251"/>
      <c r="Q604" s="251"/>
      <c r="R604" s="251"/>
      <c r="S604" s="251"/>
      <c r="T604" s="252"/>
      <c r="AT604" s="253" t="s">
        <v>135</v>
      </c>
      <c r="AU604" s="253" t="s">
        <v>84</v>
      </c>
      <c r="AV604" s="12" t="s">
        <v>82</v>
      </c>
      <c r="AW604" s="12" t="s">
        <v>32</v>
      </c>
      <c r="AX604" s="12" t="s">
        <v>76</v>
      </c>
      <c r="AY604" s="253" t="s">
        <v>126</v>
      </c>
    </row>
    <row r="605" s="13" customFormat="1">
      <c r="B605" s="254"/>
      <c r="C605" s="255"/>
      <c r="D605" s="245" t="s">
        <v>135</v>
      </c>
      <c r="E605" s="256" t="s">
        <v>1</v>
      </c>
      <c r="F605" s="257" t="s">
        <v>844</v>
      </c>
      <c r="G605" s="255"/>
      <c r="H605" s="258">
        <v>6</v>
      </c>
      <c r="I605" s="259"/>
      <c r="J605" s="255"/>
      <c r="K605" s="255"/>
      <c r="L605" s="260"/>
      <c r="M605" s="261"/>
      <c r="N605" s="262"/>
      <c r="O605" s="262"/>
      <c r="P605" s="262"/>
      <c r="Q605" s="262"/>
      <c r="R605" s="262"/>
      <c r="S605" s="262"/>
      <c r="T605" s="263"/>
      <c r="AT605" s="264" t="s">
        <v>135</v>
      </c>
      <c r="AU605" s="264" t="s">
        <v>84</v>
      </c>
      <c r="AV605" s="13" t="s">
        <v>84</v>
      </c>
      <c r="AW605" s="13" t="s">
        <v>32</v>
      </c>
      <c r="AX605" s="13" t="s">
        <v>76</v>
      </c>
      <c r="AY605" s="264" t="s">
        <v>126</v>
      </c>
    </row>
    <row r="606" s="14" customFormat="1">
      <c r="B606" s="265"/>
      <c r="C606" s="266"/>
      <c r="D606" s="245" t="s">
        <v>135</v>
      </c>
      <c r="E606" s="267" t="s">
        <v>1</v>
      </c>
      <c r="F606" s="268" t="s">
        <v>138</v>
      </c>
      <c r="G606" s="266"/>
      <c r="H606" s="269">
        <v>6</v>
      </c>
      <c r="I606" s="270"/>
      <c r="J606" s="266"/>
      <c r="K606" s="266"/>
      <c r="L606" s="271"/>
      <c r="M606" s="272"/>
      <c r="N606" s="273"/>
      <c r="O606" s="273"/>
      <c r="P606" s="273"/>
      <c r="Q606" s="273"/>
      <c r="R606" s="273"/>
      <c r="S606" s="273"/>
      <c r="T606" s="274"/>
      <c r="AT606" s="275" t="s">
        <v>135</v>
      </c>
      <c r="AU606" s="275" t="s">
        <v>84</v>
      </c>
      <c r="AV606" s="14" t="s">
        <v>133</v>
      </c>
      <c r="AW606" s="14" t="s">
        <v>32</v>
      </c>
      <c r="AX606" s="14" t="s">
        <v>82</v>
      </c>
      <c r="AY606" s="275" t="s">
        <v>126</v>
      </c>
    </row>
    <row r="607" s="1" customFormat="1" ht="24" customHeight="1">
      <c r="B607" s="37"/>
      <c r="C607" s="281" t="s">
        <v>845</v>
      </c>
      <c r="D607" s="281" t="s">
        <v>424</v>
      </c>
      <c r="E607" s="282" t="s">
        <v>846</v>
      </c>
      <c r="F607" s="283" t="s">
        <v>847</v>
      </c>
      <c r="G607" s="284" t="s">
        <v>247</v>
      </c>
      <c r="H607" s="285">
        <v>1</v>
      </c>
      <c r="I607" s="286"/>
      <c r="J607" s="287">
        <f>ROUND(I607*H607,2)</f>
        <v>0</v>
      </c>
      <c r="K607" s="283" t="s">
        <v>132</v>
      </c>
      <c r="L607" s="288"/>
      <c r="M607" s="289" t="s">
        <v>1</v>
      </c>
      <c r="N607" s="290" t="s">
        <v>41</v>
      </c>
      <c r="O607" s="85"/>
      <c r="P607" s="239">
        <f>O607*H607</f>
        <v>0</v>
      </c>
      <c r="Q607" s="239">
        <v>0.0041000000000000003</v>
      </c>
      <c r="R607" s="239">
        <f>Q607*H607</f>
        <v>0.0041000000000000003</v>
      </c>
      <c r="S607" s="239">
        <v>0</v>
      </c>
      <c r="T607" s="240">
        <f>S607*H607</f>
        <v>0</v>
      </c>
      <c r="AR607" s="241" t="s">
        <v>164</v>
      </c>
      <c r="AT607" s="241" t="s">
        <v>424</v>
      </c>
      <c r="AU607" s="241" t="s">
        <v>84</v>
      </c>
      <c r="AY607" s="16" t="s">
        <v>126</v>
      </c>
      <c r="BE607" s="242">
        <f>IF(N607="základní",J607,0)</f>
        <v>0</v>
      </c>
      <c r="BF607" s="242">
        <f>IF(N607="snížená",J607,0)</f>
        <v>0</v>
      </c>
      <c r="BG607" s="242">
        <f>IF(N607="zákl. přenesená",J607,0)</f>
        <v>0</v>
      </c>
      <c r="BH607" s="242">
        <f>IF(N607="sníž. přenesená",J607,0)</f>
        <v>0</v>
      </c>
      <c r="BI607" s="242">
        <f>IF(N607="nulová",J607,0)</f>
        <v>0</v>
      </c>
      <c r="BJ607" s="16" t="s">
        <v>82</v>
      </c>
      <c r="BK607" s="242">
        <f>ROUND(I607*H607,2)</f>
        <v>0</v>
      </c>
      <c r="BL607" s="16" t="s">
        <v>133</v>
      </c>
      <c r="BM607" s="241" t="s">
        <v>848</v>
      </c>
    </row>
    <row r="608" s="12" customFormat="1">
      <c r="B608" s="243"/>
      <c r="C608" s="244"/>
      <c r="D608" s="245" t="s">
        <v>135</v>
      </c>
      <c r="E608" s="246" t="s">
        <v>1</v>
      </c>
      <c r="F608" s="247" t="s">
        <v>849</v>
      </c>
      <c r="G608" s="244"/>
      <c r="H608" s="246" t="s">
        <v>1</v>
      </c>
      <c r="I608" s="248"/>
      <c r="J608" s="244"/>
      <c r="K608" s="244"/>
      <c r="L608" s="249"/>
      <c r="M608" s="250"/>
      <c r="N608" s="251"/>
      <c r="O608" s="251"/>
      <c r="P608" s="251"/>
      <c r="Q608" s="251"/>
      <c r="R608" s="251"/>
      <c r="S608" s="251"/>
      <c r="T608" s="252"/>
      <c r="AT608" s="253" t="s">
        <v>135</v>
      </c>
      <c r="AU608" s="253" t="s">
        <v>84</v>
      </c>
      <c r="AV608" s="12" t="s">
        <v>82</v>
      </c>
      <c r="AW608" s="12" t="s">
        <v>32</v>
      </c>
      <c r="AX608" s="12" t="s">
        <v>76</v>
      </c>
      <c r="AY608" s="253" t="s">
        <v>126</v>
      </c>
    </row>
    <row r="609" s="13" customFormat="1">
      <c r="B609" s="254"/>
      <c r="C609" s="255"/>
      <c r="D609" s="245" t="s">
        <v>135</v>
      </c>
      <c r="E609" s="256" t="s">
        <v>1</v>
      </c>
      <c r="F609" s="257" t="s">
        <v>82</v>
      </c>
      <c r="G609" s="255"/>
      <c r="H609" s="258">
        <v>1</v>
      </c>
      <c r="I609" s="259"/>
      <c r="J609" s="255"/>
      <c r="K609" s="255"/>
      <c r="L609" s="260"/>
      <c r="M609" s="261"/>
      <c r="N609" s="262"/>
      <c r="O609" s="262"/>
      <c r="P609" s="262"/>
      <c r="Q609" s="262"/>
      <c r="R609" s="262"/>
      <c r="S609" s="262"/>
      <c r="T609" s="263"/>
      <c r="AT609" s="264" t="s">
        <v>135</v>
      </c>
      <c r="AU609" s="264" t="s">
        <v>84</v>
      </c>
      <c r="AV609" s="13" t="s">
        <v>84</v>
      </c>
      <c r="AW609" s="13" t="s">
        <v>32</v>
      </c>
      <c r="AX609" s="13" t="s">
        <v>76</v>
      </c>
      <c r="AY609" s="264" t="s">
        <v>126</v>
      </c>
    </row>
    <row r="610" s="14" customFormat="1">
      <c r="B610" s="265"/>
      <c r="C610" s="266"/>
      <c r="D610" s="245" t="s">
        <v>135</v>
      </c>
      <c r="E610" s="267" t="s">
        <v>1</v>
      </c>
      <c r="F610" s="268" t="s">
        <v>138</v>
      </c>
      <c r="G610" s="266"/>
      <c r="H610" s="269">
        <v>1</v>
      </c>
      <c r="I610" s="270"/>
      <c r="J610" s="266"/>
      <c r="K610" s="266"/>
      <c r="L610" s="271"/>
      <c r="M610" s="272"/>
      <c r="N610" s="273"/>
      <c r="O610" s="273"/>
      <c r="P610" s="273"/>
      <c r="Q610" s="273"/>
      <c r="R610" s="273"/>
      <c r="S610" s="273"/>
      <c r="T610" s="274"/>
      <c r="AT610" s="275" t="s">
        <v>135</v>
      </c>
      <c r="AU610" s="275" t="s">
        <v>84</v>
      </c>
      <c r="AV610" s="14" t="s">
        <v>133</v>
      </c>
      <c r="AW610" s="14" t="s">
        <v>32</v>
      </c>
      <c r="AX610" s="14" t="s">
        <v>82</v>
      </c>
      <c r="AY610" s="275" t="s">
        <v>126</v>
      </c>
    </row>
    <row r="611" s="1" customFormat="1" ht="24" customHeight="1">
      <c r="B611" s="37"/>
      <c r="C611" s="281" t="s">
        <v>850</v>
      </c>
      <c r="D611" s="281" t="s">
        <v>424</v>
      </c>
      <c r="E611" s="282" t="s">
        <v>851</v>
      </c>
      <c r="F611" s="283" t="s">
        <v>852</v>
      </c>
      <c r="G611" s="284" t="s">
        <v>247</v>
      </c>
      <c r="H611" s="285">
        <v>1</v>
      </c>
      <c r="I611" s="286"/>
      <c r="J611" s="287">
        <f>ROUND(I611*H611,2)</f>
        <v>0</v>
      </c>
      <c r="K611" s="283" t="s">
        <v>132</v>
      </c>
      <c r="L611" s="288"/>
      <c r="M611" s="289" t="s">
        <v>1</v>
      </c>
      <c r="N611" s="290" t="s">
        <v>41</v>
      </c>
      <c r="O611" s="85"/>
      <c r="P611" s="239">
        <f>O611*H611</f>
        <v>0</v>
      </c>
      <c r="Q611" s="239">
        <v>0.0025000000000000001</v>
      </c>
      <c r="R611" s="239">
        <f>Q611*H611</f>
        <v>0.0025000000000000001</v>
      </c>
      <c r="S611" s="239">
        <v>0</v>
      </c>
      <c r="T611" s="240">
        <f>S611*H611</f>
        <v>0</v>
      </c>
      <c r="AR611" s="241" t="s">
        <v>164</v>
      </c>
      <c r="AT611" s="241" t="s">
        <v>424</v>
      </c>
      <c r="AU611" s="241" t="s">
        <v>84</v>
      </c>
      <c r="AY611" s="16" t="s">
        <v>126</v>
      </c>
      <c r="BE611" s="242">
        <f>IF(N611="základní",J611,0)</f>
        <v>0</v>
      </c>
      <c r="BF611" s="242">
        <f>IF(N611="snížená",J611,0)</f>
        <v>0</v>
      </c>
      <c r="BG611" s="242">
        <f>IF(N611="zákl. přenesená",J611,0)</f>
        <v>0</v>
      </c>
      <c r="BH611" s="242">
        <f>IF(N611="sníž. přenesená",J611,0)</f>
        <v>0</v>
      </c>
      <c r="BI611" s="242">
        <f>IF(N611="nulová",J611,0)</f>
        <v>0</v>
      </c>
      <c r="BJ611" s="16" t="s">
        <v>82</v>
      </c>
      <c r="BK611" s="242">
        <f>ROUND(I611*H611,2)</f>
        <v>0</v>
      </c>
      <c r="BL611" s="16" t="s">
        <v>133</v>
      </c>
      <c r="BM611" s="241" t="s">
        <v>853</v>
      </c>
    </row>
    <row r="612" s="12" customFormat="1">
      <c r="B612" s="243"/>
      <c r="C612" s="244"/>
      <c r="D612" s="245" t="s">
        <v>135</v>
      </c>
      <c r="E612" s="246" t="s">
        <v>1</v>
      </c>
      <c r="F612" s="247" t="s">
        <v>854</v>
      </c>
      <c r="G612" s="244"/>
      <c r="H612" s="246" t="s">
        <v>1</v>
      </c>
      <c r="I612" s="248"/>
      <c r="J612" s="244"/>
      <c r="K612" s="244"/>
      <c r="L612" s="249"/>
      <c r="M612" s="250"/>
      <c r="N612" s="251"/>
      <c r="O612" s="251"/>
      <c r="P612" s="251"/>
      <c r="Q612" s="251"/>
      <c r="R612" s="251"/>
      <c r="S612" s="251"/>
      <c r="T612" s="252"/>
      <c r="AT612" s="253" t="s">
        <v>135</v>
      </c>
      <c r="AU612" s="253" t="s">
        <v>84</v>
      </c>
      <c r="AV612" s="12" t="s">
        <v>82</v>
      </c>
      <c r="AW612" s="12" t="s">
        <v>32</v>
      </c>
      <c r="AX612" s="12" t="s">
        <v>76</v>
      </c>
      <c r="AY612" s="253" t="s">
        <v>126</v>
      </c>
    </row>
    <row r="613" s="13" customFormat="1">
      <c r="B613" s="254"/>
      <c r="C613" s="255"/>
      <c r="D613" s="245" t="s">
        <v>135</v>
      </c>
      <c r="E613" s="256" t="s">
        <v>1</v>
      </c>
      <c r="F613" s="257" t="s">
        <v>82</v>
      </c>
      <c r="G613" s="255"/>
      <c r="H613" s="258">
        <v>1</v>
      </c>
      <c r="I613" s="259"/>
      <c r="J613" s="255"/>
      <c r="K613" s="255"/>
      <c r="L613" s="260"/>
      <c r="M613" s="261"/>
      <c r="N613" s="262"/>
      <c r="O613" s="262"/>
      <c r="P613" s="262"/>
      <c r="Q613" s="262"/>
      <c r="R613" s="262"/>
      <c r="S613" s="262"/>
      <c r="T613" s="263"/>
      <c r="AT613" s="264" t="s">
        <v>135</v>
      </c>
      <c r="AU613" s="264" t="s">
        <v>84</v>
      </c>
      <c r="AV613" s="13" t="s">
        <v>84</v>
      </c>
      <c r="AW613" s="13" t="s">
        <v>32</v>
      </c>
      <c r="AX613" s="13" t="s">
        <v>76</v>
      </c>
      <c r="AY613" s="264" t="s">
        <v>126</v>
      </c>
    </row>
    <row r="614" s="14" customFormat="1">
      <c r="B614" s="265"/>
      <c r="C614" s="266"/>
      <c r="D614" s="245" t="s">
        <v>135</v>
      </c>
      <c r="E614" s="267" t="s">
        <v>1</v>
      </c>
      <c r="F614" s="268" t="s">
        <v>138</v>
      </c>
      <c r="G614" s="266"/>
      <c r="H614" s="269">
        <v>1</v>
      </c>
      <c r="I614" s="270"/>
      <c r="J614" s="266"/>
      <c r="K614" s="266"/>
      <c r="L614" s="271"/>
      <c r="M614" s="272"/>
      <c r="N614" s="273"/>
      <c r="O614" s="273"/>
      <c r="P614" s="273"/>
      <c r="Q614" s="273"/>
      <c r="R614" s="273"/>
      <c r="S614" s="273"/>
      <c r="T614" s="274"/>
      <c r="AT614" s="275" t="s">
        <v>135</v>
      </c>
      <c r="AU614" s="275" t="s">
        <v>84</v>
      </c>
      <c r="AV614" s="14" t="s">
        <v>133</v>
      </c>
      <c r="AW614" s="14" t="s">
        <v>32</v>
      </c>
      <c r="AX614" s="14" t="s">
        <v>82</v>
      </c>
      <c r="AY614" s="275" t="s">
        <v>126</v>
      </c>
    </row>
    <row r="615" s="1" customFormat="1" ht="24" customHeight="1">
      <c r="B615" s="37"/>
      <c r="C615" s="281" t="s">
        <v>855</v>
      </c>
      <c r="D615" s="281" t="s">
        <v>424</v>
      </c>
      <c r="E615" s="282" t="s">
        <v>856</v>
      </c>
      <c r="F615" s="283" t="s">
        <v>857</v>
      </c>
      <c r="G615" s="284" t="s">
        <v>247</v>
      </c>
      <c r="H615" s="285">
        <v>1</v>
      </c>
      <c r="I615" s="286"/>
      <c r="J615" s="287">
        <f>ROUND(I615*H615,2)</f>
        <v>0</v>
      </c>
      <c r="K615" s="283" t="s">
        <v>132</v>
      </c>
      <c r="L615" s="288"/>
      <c r="M615" s="289" t="s">
        <v>1</v>
      </c>
      <c r="N615" s="290" t="s">
        <v>41</v>
      </c>
      <c r="O615" s="85"/>
      <c r="P615" s="239">
        <f>O615*H615</f>
        <v>0</v>
      </c>
      <c r="Q615" s="239">
        <v>0.00069999999999999999</v>
      </c>
      <c r="R615" s="239">
        <f>Q615*H615</f>
        <v>0.00069999999999999999</v>
      </c>
      <c r="S615" s="239">
        <v>0</v>
      </c>
      <c r="T615" s="240">
        <f>S615*H615</f>
        <v>0</v>
      </c>
      <c r="AR615" s="241" t="s">
        <v>164</v>
      </c>
      <c r="AT615" s="241" t="s">
        <v>424</v>
      </c>
      <c r="AU615" s="241" t="s">
        <v>84</v>
      </c>
      <c r="AY615" s="16" t="s">
        <v>126</v>
      </c>
      <c r="BE615" s="242">
        <f>IF(N615="základní",J615,0)</f>
        <v>0</v>
      </c>
      <c r="BF615" s="242">
        <f>IF(N615="snížená",J615,0)</f>
        <v>0</v>
      </c>
      <c r="BG615" s="242">
        <f>IF(N615="zákl. přenesená",J615,0)</f>
        <v>0</v>
      </c>
      <c r="BH615" s="242">
        <f>IF(N615="sníž. přenesená",J615,0)</f>
        <v>0</v>
      </c>
      <c r="BI615" s="242">
        <f>IF(N615="nulová",J615,0)</f>
        <v>0</v>
      </c>
      <c r="BJ615" s="16" t="s">
        <v>82</v>
      </c>
      <c r="BK615" s="242">
        <f>ROUND(I615*H615,2)</f>
        <v>0</v>
      </c>
      <c r="BL615" s="16" t="s">
        <v>133</v>
      </c>
      <c r="BM615" s="241" t="s">
        <v>858</v>
      </c>
    </row>
    <row r="616" s="12" customFormat="1">
      <c r="B616" s="243"/>
      <c r="C616" s="244"/>
      <c r="D616" s="245" t="s">
        <v>135</v>
      </c>
      <c r="E616" s="246" t="s">
        <v>1</v>
      </c>
      <c r="F616" s="247" t="s">
        <v>859</v>
      </c>
      <c r="G616" s="244"/>
      <c r="H616" s="246" t="s">
        <v>1</v>
      </c>
      <c r="I616" s="248"/>
      <c r="J616" s="244"/>
      <c r="K616" s="244"/>
      <c r="L616" s="249"/>
      <c r="M616" s="250"/>
      <c r="N616" s="251"/>
      <c r="O616" s="251"/>
      <c r="P616" s="251"/>
      <c r="Q616" s="251"/>
      <c r="R616" s="251"/>
      <c r="S616" s="251"/>
      <c r="T616" s="252"/>
      <c r="AT616" s="253" t="s">
        <v>135</v>
      </c>
      <c r="AU616" s="253" t="s">
        <v>84</v>
      </c>
      <c r="AV616" s="12" t="s">
        <v>82</v>
      </c>
      <c r="AW616" s="12" t="s">
        <v>32</v>
      </c>
      <c r="AX616" s="12" t="s">
        <v>76</v>
      </c>
      <c r="AY616" s="253" t="s">
        <v>126</v>
      </c>
    </row>
    <row r="617" s="13" customFormat="1">
      <c r="B617" s="254"/>
      <c r="C617" s="255"/>
      <c r="D617" s="245" t="s">
        <v>135</v>
      </c>
      <c r="E617" s="256" t="s">
        <v>1</v>
      </c>
      <c r="F617" s="257" t="s">
        <v>82</v>
      </c>
      <c r="G617" s="255"/>
      <c r="H617" s="258">
        <v>1</v>
      </c>
      <c r="I617" s="259"/>
      <c r="J617" s="255"/>
      <c r="K617" s="255"/>
      <c r="L617" s="260"/>
      <c r="M617" s="261"/>
      <c r="N617" s="262"/>
      <c r="O617" s="262"/>
      <c r="P617" s="262"/>
      <c r="Q617" s="262"/>
      <c r="R617" s="262"/>
      <c r="S617" s="262"/>
      <c r="T617" s="263"/>
      <c r="AT617" s="264" t="s">
        <v>135</v>
      </c>
      <c r="AU617" s="264" t="s">
        <v>84</v>
      </c>
      <c r="AV617" s="13" t="s">
        <v>84</v>
      </c>
      <c r="AW617" s="13" t="s">
        <v>32</v>
      </c>
      <c r="AX617" s="13" t="s">
        <v>76</v>
      </c>
      <c r="AY617" s="264" t="s">
        <v>126</v>
      </c>
    </row>
    <row r="618" s="14" customFormat="1">
      <c r="B618" s="265"/>
      <c r="C618" s="266"/>
      <c r="D618" s="245" t="s">
        <v>135</v>
      </c>
      <c r="E618" s="267" t="s">
        <v>1</v>
      </c>
      <c r="F618" s="268" t="s">
        <v>138</v>
      </c>
      <c r="G618" s="266"/>
      <c r="H618" s="269">
        <v>1</v>
      </c>
      <c r="I618" s="270"/>
      <c r="J618" s="266"/>
      <c r="K618" s="266"/>
      <c r="L618" s="271"/>
      <c r="M618" s="272"/>
      <c r="N618" s="273"/>
      <c r="O618" s="273"/>
      <c r="P618" s="273"/>
      <c r="Q618" s="273"/>
      <c r="R618" s="273"/>
      <c r="S618" s="273"/>
      <c r="T618" s="274"/>
      <c r="AT618" s="275" t="s">
        <v>135</v>
      </c>
      <c r="AU618" s="275" t="s">
        <v>84</v>
      </c>
      <c r="AV618" s="14" t="s">
        <v>133</v>
      </c>
      <c r="AW618" s="14" t="s">
        <v>32</v>
      </c>
      <c r="AX618" s="14" t="s">
        <v>82</v>
      </c>
      <c r="AY618" s="275" t="s">
        <v>126</v>
      </c>
    </row>
    <row r="619" s="1" customFormat="1" ht="24" customHeight="1">
      <c r="B619" s="37"/>
      <c r="C619" s="281" t="s">
        <v>860</v>
      </c>
      <c r="D619" s="281" t="s">
        <v>424</v>
      </c>
      <c r="E619" s="282" t="s">
        <v>861</v>
      </c>
      <c r="F619" s="283" t="s">
        <v>862</v>
      </c>
      <c r="G619" s="284" t="s">
        <v>247</v>
      </c>
      <c r="H619" s="285">
        <v>3</v>
      </c>
      <c r="I619" s="286"/>
      <c r="J619" s="287">
        <f>ROUND(I619*H619,2)</f>
        <v>0</v>
      </c>
      <c r="K619" s="283" t="s">
        <v>132</v>
      </c>
      <c r="L619" s="288"/>
      <c r="M619" s="289" t="s">
        <v>1</v>
      </c>
      <c r="N619" s="290" t="s">
        <v>41</v>
      </c>
      <c r="O619" s="85"/>
      <c r="P619" s="239">
        <f>O619*H619</f>
        <v>0</v>
      </c>
      <c r="Q619" s="239">
        <v>0.0035000000000000001</v>
      </c>
      <c r="R619" s="239">
        <f>Q619*H619</f>
        <v>0.010500000000000001</v>
      </c>
      <c r="S619" s="239">
        <v>0</v>
      </c>
      <c r="T619" s="240">
        <f>S619*H619</f>
        <v>0</v>
      </c>
      <c r="AR619" s="241" t="s">
        <v>164</v>
      </c>
      <c r="AT619" s="241" t="s">
        <v>424</v>
      </c>
      <c r="AU619" s="241" t="s">
        <v>84</v>
      </c>
      <c r="AY619" s="16" t="s">
        <v>126</v>
      </c>
      <c r="BE619" s="242">
        <f>IF(N619="základní",J619,0)</f>
        <v>0</v>
      </c>
      <c r="BF619" s="242">
        <f>IF(N619="snížená",J619,0)</f>
        <v>0</v>
      </c>
      <c r="BG619" s="242">
        <f>IF(N619="zákl. přenesená",J619,0)</f>
        <v>0</v>
      </c>
      <c r="BH619" s="242">
        <f>IF(N619="sníž. přenesená",J619,0)</f>
        <v>0</v>
      </c>
      <c r="BI619" s="242">
        <f>IF(N619="nulová",J619,0)</f>
        <v>0</v>
      </c>
      <c r="BJ619" s="16" t="s">
        <v>82</v>
      </c>
      <c r="BK619" s="242">
        <f>ROUND(I619*H619,2)</f>
        <v>0</v>
      </c>
      <c r="BL619" s="16" t="s">
        <v>133</v>
      </c>
      <c r="BM619" s="241" t="s">
        <v>863</v>
      </c>
    </row>
    <row r="620" s="12" customFormat="1">
      <c r="B620" s="243"/>
      <c r="C620" s="244"/>
      <c r="D620" s="245" t="s">
        <v>135</v>
      </c>
      <c r="E620" s="246" t="s">
        <v>1</v>
      </c>
      <c r="F620" s="247" t="s">
        <v>864</v>
      </c>
      <c r="G620" s="244"/>
      <c r="H620" s="246" t="s">
        <v>1</v>
      </c>
      <c r="I620" s="248"/>
      <c r="J620" s="244"/>
      <c r="K620" s="244"/>
      <c r="L620" s="249"/>
      <c r="M620" s="250"/>
      <c r="N620" s="251"/>
      <c r="O620" s="251"/>
      <c r="P620" s="251"/>
      <c r="Q620" s="251"/>
      <c r="R620" s="251"/>
      <c r="S620" s="251"/>
      <c r="T620" s="252"/>
      <c r="AT620" s="253" t="s">
        <v>135</v>
      </c>
      <c r="AU620" s="253" t="s">
        <v>84</v>
      </c>
      <c r="AV620" s="12" t="s">
        <v>82</v>
      </c>
      <c r="AW620" s="12" t="s">
        <v>32</v>
      </c>
      <c r="AX620" s="12" t="s">
        <v>76</v>
      </c>
      <c r="AY620" s="253" t="s">
        <v>126</v>
      </c>
    </row>
    <row r="621" s="13" customFormat="1">
      <c r="B621" s="254"/>
      <c r="C621" s="255"/>
      <c r="D621" s="245" t="s">
        <v>135</v>
      </c>
      <c r="E621" s="256" t="s">
        <v>1</v>
      </c>
      <c r="F621" s="257" t="s">
        <v>865</v>
      </c>
      <c r="G621" s="255"/>
      <c r="H621" s="258">
        <v>3</v>
      </c>
      <c r="I621" s="259"/>
      <c r="J621" s="255"/>
      <c r="K621" s="255"/>
      <c r="L621" s="260"/>
      <c r="M621" s="261"/>
      <c r="N621" s="262"/>
      <c r="O621" s="262"/>
      <c r="P621" s="262"/>
      <c r="Q621" s="262"/>
      <c r="R621" s="262"/>
      <c r="S621" s="262"/>
      <c r="T621" s="263"/>
      <c r="AT621" s="264" t="s">
        <v>135</v>
      </c>
      <c r="AU621" s="264" t="s">
        <v>84</v>
      </c>
      <c r="AV621" s="13" t="s">
        <v>84</v>
      </c>
      <c r="AW621" s="13" t="s">
        <v>32</v>
      </c>
      <c r="AX621" s="13" t="s">
        <v>76</v>
      </c>
      <c r="AY621" s="264" t="s">
        <v>126</v>
      </c>
    </row>
    <row r="622" s="14" customFormat="1">
      <c r="B622" s="265"/>
      <c r="C622" s="266"/>
      <c r="D622" s="245" t="s">
        <v>135</v>
      </c>
      <c r="E622" s="267" t="s">
        <v>1</v>
      </c>
      <c r="F622" s="268" t="s">
        <v>138</v>
      </c>
      <c r="G622" s="266"/>
      <c r="H622" s="269">
        <v>3</v>
      </c>
      <c r="I622" s="270"/>
      <c r="J622" s="266"/>
      <c r="K622" s="266"/>
      <c r="L622" s="271"/>
      <c r="M622" s="272"/>
      <c r="N622" s="273"/>
      <c r="O622" s="273"/>
      <c r="P622" s="273"/>
      <c r="Q622" s="273"/>
      <c r="R622" s="273"/>
      <c r="S622" s="273"/>
      <c r="T622" s="274"/>
      <c r="AT622" s="275" t="s">
        <v>135</v>
      </c>
      <c r="AU622" s="275" t="s">
        <v>84</v>
      </c>
      <c r="AV622" s="14" t="s">
        <v>133</v>
      </c>
      <c r="AW622" s="14" t="s">
        <v>32</v>
      </c>
      <c r="AX622" s="14" t="s">
        <v>82</v>
      </c>
      <c r="AY622" s="275" t="s">
        <v>126</v>
      </c>
    </row>
    <row r="623" s="1" customFormat="1" ht="24" customHeight="1">
      <c r="B623" s="37"/>
      <c r="C623" s="230" t="s">
        <v>866</v>
      </c>
      <c r="D623" s="230" t="s">
        <v>128</v>
      </c>
      <c r="E623" s="231" t="s">
        <v>867</v>
      </c>
      <c r="F623" s="232" t="s">
        <v>868</v>
      </c>
      <c r="G623" s="233" t="s">
        <v>247</v>
      </c>
      <c r="H623" s="234">
        <v>4</v>
      </c>
      <c r="I623" s="235"/>
      <c r="J623" s="236">
        <f>ROUND(I623*H623,2)</f>
        <v>0</v>
      </c>
      <c r="K623" s="232" t="s">
        <v>132</v>
      </c>
      <c r="L623" s="42"/>
      <c r="M623" s="237" t="s">
        <v>1</v>
      </c>
      <c r="N623" s="238" t="s">
        <v>41</v>
      </c>
      <c r="O623" s="85"/>
      <c r="P623" s="239">
        <f>O623*H623</f>
        <v>0</v>
      </c>
      <c r="Q623" s="239">
        <v>0.10940999999999999</v>
      </c>
      <c r="R623" s="239">
        <f>Q623*H623</f>
        <v>0.43763999999999997</v>
      </c>
      <c r="S623" s="239">
        <v>0</v>
      </c>
      <c r="T623" s="240">
        <f>S623*H623</f>
        <v>0</v>
      </c>
      <c r="AR623" s="241" t="s">
        <v>133</v>
      </c>
      <c r="AT623" s="241" t="s">
        <v>128</v>
      </c>
      <c r="AU623" s="241" t="s">
        <v>84</v>
      </c>
      <c r="AY623" s="16" t="s">
        <v>126</v>
      </c>
      <c r="BE623" s="242">
        <f>IF(N623="základní",J623,0)</f>
        <v>0</v>
      </c>
      <c r="BF623" s="242">
        <f>IF(N623="snížená",J623,0)</f>
        <v>0</v>
      </c>
      <c r="BG623" s="242">
        <f>IF(N623="zákl. přenesená",J623,0)</f>
        <v>0</v>
      </c>
      <c r="BH623" s="242">
        <f>IF(N623="sníž. přenesená",J623,0)</f>
        <v>0</v>
      </c>
      <c r="BI623" s="242">
        <f>IF(N623="nulová",J623,0)</f>
        <v>0</v>
      </c>
      <c r="BJ623" s="16" t="s">
        <v>82</v>
      </c>
      <c r="BK623" s="242">
        <f>ROUND(I623*H623,2)</f>
        <v>0</v>
      </c>
      <c r="BL623" s="16" t="s">
        <v>133</v>
      </c>
      <c r="BM623" s="241" t="s">
        <v>869</v>
      </c>
    </row>
    <row r="624" s="12" customFormat="1">
      <c r="B624" s="243"/>
      <c r="C624" s="244"/>
      <c r="D624" s="245" t="s">
        <v>135</v>
      </c>
      <c r="E624" s="246" t="s">
        <v>1</v>
      </c>
      <c r="F624" s="247" t="s">
        <v>413</v>
      </c>
      <c r="G624" s="244"/>
      <c r="H624" s="246" t="s">
        <v>1</v>
      </c>
      <c r="I624" s="248"/>
      <c r="J624" s="244"/>
      <c r="K624" s="244"/>
      <c r="L624" s="249"/>
      <c r="M624" s="250"/>
      <c r="N624" s="251"/>
      <c r="O624" s="251"/>
      <c r="P624" s="251"/>
      <c r="Q624" s="251"/>
      <c r="R624" s="251"/>
      <c r="S624" s="251"/>
      <c r="T624" s="252"/>
      <c r="AT624" s="253" t="s">
        <v>135</v>
      </c>
      <c r="AU624" s="253" t="s">
        <v>84</v>
      </c>
      <c r="AV624" s="12" t="s">
        <v>82</v>
      </c>
      <c r="AW624" s="12" t="s">
        <v>32</v>
      </c>
      <c r="AX624" s="12" t="s">
        <v>76</v>
      </c>
      <c r="AY624" s="253" t="s">
        <v>126</v>
      </c>
    </row>
    <row r="625" s="13" customFormat="1">
      <c r="B625" s="254"/>
      <c r="C625" s="255"/>
      <c r="D625" s="245" t="s">
        <v>135</v>
      </c>
      <c r="E625" s="256" t="s">
        <v>1</v>
      </c>
      <c r="F625" s="257" t="s">
        <v>133</v>
      </c>
      <c r="G625" s="255"/>
      <c r="H625" s="258">
        <v>4</v>
      </c>
      <c r="I625" s="259"/>
      <c r="J625" s="255"/>
      <c r="K625" s="255"/>
      <c r="L625" s="260"/>
      <c r="M625" s="261"/>
      <c r="N625" s="262"/>
      <c r="O625" s="262"/>
      <c r="P625" s="262"/>
      <c r="Q625" s="262"/>
      <c r="R625" s="262"/>
      <c r="S625" s="262"/>
      <c r="T625" s="263"/>
      <c r="AT625" s="264" t="s">
        <v>135</v>
      </c>
      <c r="AU625" s="264" t="s">
        <v>84</v>
      </c>
      <c r="AV625" s="13" t="s">
        <v>84</v>
      </c>
      <c r="AW625" s="13" t="s">
        <v>32</v>
      </c>
      <c r="AX625" s="13" t="s">
        <v>76</v>
      </c>
      <c r="AY625" s="264" t="s">
        <v>126</v>
      </c>
    </row>
    <row r="626" s="14" customFormat="1">
      <c r="B626" s="265"/>
      <c r="C626" s="266"/>
      <c r="D626" s="245" t="s">
        <v>135</v>
      </c>
      <c r="E626" s="267" t="s">
        <v>1</v>
      </c>
      <c r="F626" s="268" t="s">
        <v>138</v>
      </c>
      <c r="G626" s="266"/>
      <c r="H626" s="269">
        <v>4</v>
      </c>
      <c r="I626" s="270"/>
      <c r="J626" s="266"/>
      <c r="K626" s="266"/>
      <c r="L626" s="271"/>
      <c r="M626" s="272"/>
      <c r="N626" s="273"/>
      <c r="O626" s="273"/>
      <c r="P626" s="273"/>
      <c r="Q626" s="273"/>
      <c r="R626" s="273"/>
      <c r="S626" s="273"/>
      <c r="T626" s="274"/>
      <c r="AT626" s="275" t="s">
        <v>135</v>
      </c>
      <c r="AU626" s="275" t="s">
        <v>84</v>
      </c>
      <c r="AV626" s="14" t="s">
        <v>133</v>
      </c>
      <c r="AW626" s="14" t="s">
        <v>32</v>
      </c>
      <c r="AX626" s="14" t="s">
        <v>82</v>
      </c>
      <c r="AY626" s="275" t="s">
        <v>126</v>
      </c>
    </row>
    <row r="627" s="1" customFormat="1" ht="16.5" customHeight="1">
      <c r="B627" s="37"/>
      <c r="C627" s="281" t="s">
        <v>870</v>
      </c>
      <c r="D627" s="281" t="s">
        <v>424</v>
      </c>
      <c r="E627" s="282" t="s">
        <v>871</v>
      </c>
      <c r="F627" s="283" t="s">
        <v>872</v>
      </c>
      <c r="G627" s="284" t="s">
        <v>247</v>
      </c>
      <c r="H627" s="285">
        <v>4</v>
      </c>
      <c r="I627" s="286"/>
      <c r="J627" s="287">
        <f>ROUND(I627*H627,2)</f>
        <v>0</v>
      </c>
      <c r="K627" s="283" t="s">
        <v>132</v>
      </c>
      <c r="L627" s="288"/>
      <c r="M627" s="289" t="s">
        <v>1</v>
      </c>
      <c r="N627" s="290" t="s">
        <v>41</v>
      </c>
      <c r="O627" s="85"/>
      <c r="P627" s="239">
        <f>O627*H627</f>
        <v>0</v>
      </c>
      <c r="Q627" s="239">
        <v>0.0061000000000000004</v>
      </c>
      <c r="R627" s="239">
        <f>Q627*H627</f>
        <v>0.024400000000000002</v>
      </c>
      <c r="S627" s="239">
        <v>0</v>
      </c>
      <c r="T627" s="240">
        <f>S627*H627</f>
        <v>0</v>
      </c>
      <c r="AR627" s="241" t="s">
        <v>164</v>
      </c>
      <c r="AT627" s="241" t="s">
        <v>424</v>
      </c>
      <c r="AU627" s="241" t="s">
        <v>84</v>
      </c>
      <c r="AY627" s="16" t="s">
        <v>126</v>
      </c>
      <c r="BE627" s="242">
        <f>IF(N627="základní",J627,0)</f>
        <v>0</v>
      </c>
      <c r="BF627" s="242">
        <f>IF(N627="snížená",J627,0)</f>
        <v>0</v>
      </c>
      <c r="BG627" s="242">
        <f>IF(N627="zákl. přenesená",J627,0)</f>
        <v>0</v>
      </c>
      <c r="BH627" s="242">
        <f>IF(N627="sníž. přenesená",J627,0)</f>
        <v>0</v>
      </c>
      <c r="BI627" s="242">
        <f>IF(N627="nulová",J627,0)</f>
        <v>0</v>
      </c>
      <c r="BJ627" s="16" t="s">
        <v>82</v>
      </c>
      <c r="BK627" s="242">
        <f>ROUND(I627*H627,2)</f>
        <v>0</v>
      </c>
      <c r="BL627" s="16" t="s">
        <v>133</v>
      </c>
      <c r="BM627" s="241" t="s">
        <v>873</v>
      </c>
    </row>
    <row r="628" s="12" customFormat="1">
      <c r="B628" s="243"/>
      <c r="C628" s="244"/>
      <c r="D628" s="245" t="s">
        <v>135</v>
      </c>
      <c r="E628" s="246" t="s">
        <v>1</v>
      </c>
      <c r="F628" s="247" t="s">
        <v>413</v>
      </c>
      <c r="G628" s="244"/>
      <c r="H628" s="246" t="s">
        <v>1</v>
      </c>
      <c r="I628" s="248"/>
      <c r="J628" s="244"/>
      <c r="K628" s="244"/>
      <c r="L628" s="249"/>
      <c r="M628" s="250"/>
      <c r="N628" s="251"/>
      <c r="O628" s="251"/>
      <c r="P628" s="251"/>
      <c r="Q628" s="251"/>
      <c r="R628" s="251"/>
      <c r="S628" s="251"/>
      <c r="T628" s="252"/>
      <c r="AT628" s="253" t="s">
        <v>135</v>
      </c>
      <c r="AU628" s="253" t="s">
        <v>84</v>
      </c>
      <c r="AV628" s="12" t="s">
        <v>82</v>
      </c>
      <c r="AW628" s="12" t="s">
        <v>32</v>
      </c>
      <c r="AX628" s="12" t="s">
        <v>76</v>
      </c>
      <c r="AY628" s="253" t="s">
        <v>126</v>
      </c>
    </row>
    <row r="629" s="13" customFormat="1">
      <c r="B629" s="254"/>
      <c r="C629" s="255"/>
      <c r="D629" s="245" t="s">
        <v>135</v>
      </c>
      <c r="E629" s="256" t="s">
        <v>1</v>
      </c>
      <c r="F629" s="257" t="s">
        <v>133</v>
      </c>
      <c r="G629" s="255"/>
      <c r="H629" s="258">
        <v>4</v>
      </c>
      <c r="I629" s="259"/>
      <c r="J629" s="255"/>
      <c r="K629" s="255"/>
      <c r="L629" s="260"/>
      <c r="M629" s="261"/>
      <c r="N629" s="262"/>
      <c r="O629" s="262"/>
      <c r="P629" s="262"/>
      <c r="Q629" s="262"/>
      <c r="R629" s="262"/>
      <c r="S629" s="262"/>
      <c r="T629" s="263"/>
      <c r="AT629" s="264" t="s">
        <v>135</v>
      </c>
      <c r="AU629" s="264" t="s">
        <v>84</v>
      </c>
      <c r="AV629" s="13" t="s">
        <v>84</v>
      </c>
      <c r="AW629" s="13" t="s">
        <v>32</v>
      </c>
      <c r="AX629" s="13" t="s">
        <v>76</v>
      </c>
      <c r="AY629" s="264" t="s">
        <v>126</v>
      </c>
    </row>
    <row r="630" s="14" customFormat="1">
      <c r="B630" s="265"/>
      <c r="C630" s="266"/>
      <c r="D630" s="245" t="s">
        <v>135</v>
      </c>
      <c r="E630" s="267" t="s">
        <v>1</v>
      </c>
      <c r="F630" s="268" t="s">
        <v>138</v>
      </c>
      <c r="G630" s="266"/>
      <c r="H630" s="269">
        <v>4</v>
      </c>
      <c r="I630" s="270"/>
      <c r="J630" s="266"/>
      <c r="K630" s="266"/>
      <c r="L630" s="271"/>
      <c r="M630" s="272"/>
      <c r="N630" s="273"/>
      <c r="O630" s="273"/>
      <c r="P630" s="273"/>
      <c r="Q630" s="273"/>
      <c r="R630" s="273"/>
      <c r="S630" s="273"/>
      <c r="T630" s="274"/>
      <c r="AT630" s="275" t="s">
        <v>135</v>
      </c>
      <c r="AU630" s="275" t="s">
        <v>84</v>
      </c>
      <c r="AV630" s="14" t="s">
        <v>133</v>
      </c>
      <c r="AW630" s="14" t="s">
        <v>32</v>
      </c>
      <c r="AX630" s="14" t="s">
        <v>82</v>
      </c>
      <c r="AY630" s="275" t="s">
        <v>126</v>
      </c>
    </row>
    <row r="631" s="1" customFormat="1" ht="16.5" customHeight="1">
      <c r="B631" s="37"/>
      <c r="C631" s="281" t="s">
        <v>874</v>
      </c>
      <c r="D631" s="281" t="s">
        <v>424</v>
      </c>
      <c r="E631" s="282" t="s">
        <v>875</v>
      </c>
      <c r="F631" s="283" t="s">
        <v>876</v>
      </c>
      <c r="G631" s="284" t="s">
        <v>247</v>
      </c>
      <c r="H631" s="285">
        <v>4</v>
      </c>
      <c r="I631" s="286"/>
      <c r="J631" s="287">
        <f>ROUND(I631*H631,2)</f>
        <v>0</v>
      </c>
      <c r="K631" s="283" t="s">
        <v>132</v>
      </c>
      <c r="L631" s="288"/>
      <c r="M631" s="289" t="s">
        <v>1</v>
      </c>
      <c r="N631" s="290" t="s">
        <v>41</v>
      </c>
      <c r="O631" s="85"/>
      <c r="P631" s="239">
        <f>O631*H631</f>
        <v>0</v>
      </c>
      <c r="Q631" s="239">
        <v>0.00010000000000000001</v>
      </c>
      <c r="R631" s="239">
        <f>Q631*H631</f>
        <v>0.00040000000000000002</v>
      </c>
      <c r="S631" s="239">
        <v>0</v>
      </c>
      <c r="T631" s="240">
        <f>S631*H631</f>
        <v>0</v>
      </c>
      <c r="AR631" s="241" t="s">
        <v>164</v>
      </c>
      <c r="AT631" s="241" t="s">
        <v>424</v>
      </c>
      <c r="AU631" s="241" t="s">
        <v>84</v>
      </c>
      <c r="AY631" s="16" t="s">
        <v>126</v>
      </c>
      <c r="BE631" s="242">
        <f>IF(N631="základní",J631,0)</f>
        <v>0</v>
      </c>
      <c r="BF631" s="242">
        <f>IF(N631="snížená",J631,0)</f>
        <v>0</v>
      </c>
      <c r="BG631" s="242">
        <f>IF(N631="zákl. přenesená",J631,0)</f>
        <v>0</v>
      </c>
      <c r="BH631" s="242">
        <f>IF(N631="sníž. přenesená",J631,0)</f>
        <v>0</v>
      </c>
      <c r="BI631" s="242">
        <f>IF(N631="nulová",J631,0)</f>
        <v>0</v>
      </c>
      <c r="BJ631" s="16" t="s">
        <v>82</v>
      </c>
      <c r="BK631" s="242">
        <f>ROUND(I631*H631,2)</f>
        <v>0</v>
      </c>
      <c r="BL631" s="16" t="s">
        <v>133</v>
      </c>
      <c r="BM631" s="241" t="s">
        <v>877</v>
      </c>
    </row>
    <row r="632" s="12" customFormat="1">
      <c r="B632" s="243"/>
      <c r="C632" s="244"/>
      <c r="D632" s="245" t="s">
        <v>135</v>
      </c>
      <c r="E632" s="246" t="s">
        <v>1</v>
      </c>
      <c r="F632" s="247" t="s">
        <v>413</v>
      </c>
      <c r="G632" s="244"/>
      <c r="H632" s="246" t="s">
        <v>1</v>
      </c>
      <c r="I632" s="248"/>
      <c r="J632" s="244"/>
      <c r="K632" s="244"/>
      <c r="L632" s="249"/>
      <c r="M632" s="250"/>
      <c r="N632" s="251"/>
      <c r="O632" s="251"/>
      <c r="P632" s="251"/>
      <c r="Q632" s="251"/>
      <c r="R632" s="251"/>
      <c r="S632" s="251"/>
      <c r="T632" s="252"/>
      <c r="AT632" s="253" t="s">
        <v>135</v>
      </c>
      <c r="AU632" s="253" t="s">
        <v>84</v>
      </c>
      <c r="AV632" s="12" t="s">
        <v>82</v>
      </c>
      <c r="AW632" s="12" t="s">
        <v>32</v>
      </c>
      <c r="AX632" s="12" t="s">
        <v>76</v>
      </c>
      <c r="AY632" s="253" t="s">
        <v>126</v>
      </c>
    </row>
    <row r="633" s="13" customFormat="1">
      <c r="B633" s="254"/>
      <c r="C633" s="255"/>
      <c r="D633" s="245" t="s">
        <v>135</v>
      </c>
      <c r="E633" s="256" t="s">
        <v>1</v>
      </c>
      <c r="F633" s="257" t="s">
        <v>133</v>
      </c>
      <c r="G633" s="255"/>
      <c r="H633" s="258">
        <v>4</v>
      </c>
      <c r="I633" s="259"/>
      <c r="J633" s="255"/>
      <c r="K633" s="255"/>
      <c r="L633" s="260"/>
      <c r="M633" s="261"/>
      <c r="N633" s="262"/>
      <c r="O633" s="262"/>
      <c r="P633" s="262"/>
      <c r="Q633" s="262"/>
      <c r="R633" s="262"/>
      <c r="S633" s="262"/>
      <c r="T633" s="263"/>
      <c r="AT633" s="264" t="s">
        <v>135</v>
      </c>
      <c r="AU633" s="264" t="s">
        <v>84</v>
      </c>
      <c r="AV633" s="13" t="s">
        <v>84</v>
      </c>
      <c r="AW633" s="13" t="s">
        <v>32</v>
      </c>
      <c r="AX633" s="13" t="s">
        <v>76</v>
      </c>
      <c r="AY633" s="264" t="s">
        <v>126</v>
      </c>
    </row>
    <row r="634" s="14" customFormat="1">
      <c r="B634" s="265"/>
      <c r="C634" s="266"/>
      <c r="D634" s="245" t="s">
        <v>135</v>
      </c>
      <c r="E634" s="267" t="s">
        <v>1</v>
      </c>
      <c r="F634" s="268" t="s">
        <v>138</v>
      </c>
      <c r="G634" s="266"/>
      <c r="H634" s="269">
        <v>4</v>
      </c>
      <c r="I634" s="270"/>
      <c r="J634" s="266"/>
      <c r="K634" s="266"/>
      <c r="L634" s="271"/>
      <c r="M634" s="272"/>
      <c r="N634" s="273"/>
      <c r="O634" s="273"/>
      <c r="P634" s="273"/>
      <c r="Q634" s="273"/>
      <c r="R634" s="273"/>
      <c r="S634" s="273"/>
      <c r="T634" s="274"/>
      <c r="AT634" s="275" t="s">
        <v>135</v>
      </c>
      <c r="AU634" s="275" t="s">
        <v>84</v>
      </c>
      <c r="AV634" s="14" t="s">
        <v>133</v>
      </c>
      <c r="AW634" s="14" t="s">
        <v>32</v>
      </c>
      <c r="AX634" s="14" t="s">
        <v>82</v>
      </c>
      <c r="AY634" s="275" t="s">
        <v>126</v>
      </c>
    </row>
    <row r="635" s="1" customFormat="1" ht="16.5" customHeight="1">
      <c r="B635" s="37"/>
      <c r="C635" s="281" t="s">
        <v>878</v>
      </c>
      <c r="D635" s="281" t="s">
        <v>424</v>
      </c>
      <c r="E635" s="282" t="s">
        <v>879</v>
      </c>
      <c r="F635" s="283" t="s">
        <v>880</v>
      </c>
      <c r="G635" s="284" t="s">
        <v>247</v>
      </c>
      <c r="H635" s="285">
        <v>12</v>
      </c>
      <c r="I635" s="286"/>
      <c r="J635" s="287">
        <f>ROUND(I635*H635,2)</f>
        <v>0</v>
      </c>
      <c r="K635" s="283" t="s">
        <v>132</v>
      </c>
      <c r="L635" s="288"/>
      <c r="M635" s="289" t="s">
        <v>1</v>
      </c>
      <c r="N635" s="290" t="s">
        <v>41</v>
      </c>
      <c r="O635" s="85"/>
      <c r="P635" s="239">
        <f>O635*H635</f>
        <v>0</v>
      </c>
      <c r="Q635" s="239">
        <v>0.00035</v>
      </c>
      <c r="R635" s="239">
        <f>Q635*H635</f>
        <v>0.0041999999999999997</v>
      </c>
      <c r="S635" s="239">
        <v>0</v>
      </c>
      <c r="T635" s="240">
        <f>S635*H635</f>
        <v>0</v>
      </c>
      <c r="AR635" s="241" t="s">
        <v>164</v>
      </c>
      <c r="AT635" s="241" t="s">
        <v>424</v>
      </c>
      <c r="AU635" s="241" t="s">
        <v>84</v>
      </c>
      <c r="AY635" s="16" t="s">
        <v>126</v>
      </c>
      <c r="BE635" s="242">
        <f>IF(N635="základní",J635,0)</f>
        <v>0</v>
      </c>
      <c r="BF635" s="242">
        <f>IF(N635="snížená",J635,0)</f>
        <v>0</v>
      </c>
      <c r="BG635" s="242">
        <f>IF(N635="zákl. přenesená",J635,0)</f>
        <v>0</v>
      </c>
      <c r="BH635" s="242">
        <f>IF(N635="sníž. přenesená",J635,0)</f>
        <v>0</v>
      </c>
      <c r="BI635" s="242">
        <f>IF(N635="nulová",J635,0)</f>
        <v>0</v>
      </c>
      <c r="BJ635" s="16" t="s">
        <v>82</v>
      </c>
      <c r="BK635" s="242">
        <f>ROUND(I635*H635,2)</f>
        <v>0</v>
      </c>
      <c r="BL635" s="16" t="s">
        <v>133</v>
      </c>
      <c r="BM635" s="241" t="s">
        <v>881</v>
      </c>
    </row>
    <row r="636" s="12" customFormat="1">
      <c r="B636" s="243"/>
      <c r="C636" s="244"/>
      <c r="D636" s="245" t="s">
        <v>135</v>
      </c>
      <c r="E636" s="246" t="s">
        <v>1</v>
      </c>
      <c r="F636" s="247" t="s">
        <v>882</v>
      </c>
      <c r="G636" s="244"/>
      <c r="H636" s="246" t="s">
        <v>1</v>
      </c>
      <c r="I636" s="248"/>
      <c r="J636" s="244"/>
      <c r="K636" s="244"/>
      <c r="L636" s="249"/>
      <c r="M636" s="250"/>
      <c r="N636" s="251"/>
      <c r="O636" s="251"/>
      <c r="P636" s="251"/>
      <c r="Q636" s="251"/>
      <c r="R636" s="251"/>
      <c r="S636" s="251"/>
      <c r="T636" s="252"/>
      <c r="AT636" s="253" t="s">
        <v>135</v>
      </c>
      <c r="AU636" s="253" t="s">
        <v>84</v>
      </c>
      <c r="AV636" s="12" t="s">
        <v>82</v>
      </c>
      <c r="AW636" s="12" t="s">
        <v>32</v>
      </c>
      <c r="AX636" s="12" t="s">
        <v>76</v>
      </c>
      <c r="AY636" s="253" t="s">
        <v>126</v>
      </c>
    </row>
    <row r="637" s="13" customFormat="1">
      <c r="B637" s="254"/>
      <c r="C637" s="255"/>
      <c r="D637" s="245" t="s">
        <v>135</v>
      </c>
      <c r="E637" s="256" t="s">
        <v>1</v>
      </c>
      <c r="F637" s="257" t="s">
        <v>883</v>
      </c>
      <c r="G637" s="255"/>
      <c r="H637" s="258">
        <v>12</v>
      </c>
      <c r="I637" s="259"/>
      <c r="J637" s="255"/>
      <c r="K637" s="255"/>
      <c r="L637" s="260"/>
      <c r="M637" s="261"/>
      <c r="N637" s="262"/>
      <c r="O637" s="262"/>
      <c r="P637" s="262"/>
      <c r="Q637" s="262"/>
      <c r="R637" s="262"/>
      <c r="S637" s="262"/>
      <c r="T637" s="263"/>
      <c r="AT637" s="264" t="s">
        <v>135</v>
      </c>
      <c r="AU637" s="264" t="s">
        <v>84</v>
      </c>
      <c r="AV637" s="13" t="s">
        <v>84</v>
      </c>
      <c r="AW637" s="13" t="s">
        <v>32</v>
      </c>
      <c r="AX637" s="13" t="s">
        <v>76</v>
      </c>
      <c r="AY637" s="264" t="s">
        <v>126</v>
      </c>
    </row>
    <row r="638" s="14" customFormat="1">
      <c r="B638" s="265"/>
      <c r="C638" s="266"/>
      <c r="D638" s="245" t="s">
        <v>135</v>
      </c>
      <c r="E638" s="267" t="s">
        <v>1</v>
      </c>
      <c r="F638" s="268" t="s">
        <v>138</v>
      </c>
      <c r="G638" s="266"/>
      <c r="H638" s="269">
        <v>12</v>
      </c>
      <c r="I638" s="270"/>
      <c r="J638" s="266"/>
      <c r="K638" s="266"/>
      <c r="L638" s="271"/>
      <c r="M638" s="272"/>
      <c r="N638" s="273"/>
      <c r="O638" s="273"/>
      <c r="P638" s="273"/>
      <c r="Q638" s="273"/>
      <c r="R638" s="273"/>
      <c r="S638" s="273"/>
      <c r="T638" s="274"/>
      <c r="AT638" s="275" t="s">
        <v>135</v>
      </c>
      <c r="AU638" s="275" t="s">
        <v>84</v>
      </c>
      <c r="AV638" s="14" t="s">
        <v>133</v>
      </c>
      <c r="AW638" s="14" t="s">
        <v>32</v>
      </c>
      <c r="AX638" s="14" t="s">
        <v>82</v>
      </c>
      <c r="AY638" s="275" t="s">
        <v>126</v>
      </c>
    </row>
    <row r="639" s="1" customFormat="1" ht="24" customHeight="1">
      <c r="B639" s="37"/>
      <c r="C639" s="230" t="s">
        <v>884</v>
      </c>
      <c r="D639" s="230" t="s">
        <v>128</v>
      </c>
      <c r="E639" s="231" t="s">
        <v>885</v>
      </c>
      <c r="F639" s="232" t="s">
        <v>886</v>
      </c>
      <c r="G639" s="233" t="s">
        <v>199</v>
      </c>
      <c r="H639" s="234">
        <v>11</v>
      </c>
      <c r="I639" s="235"/>
      <c r="J639" s="236">
        <f>ROUND(I639*H639,2)</f>
        <v>0</v>
      </c>
      <c r="K639" s="232" t="s">
        <v>132</v>
      </c>
      <c r="L639" s="42"/>
      <c r="M639" s="237" t="s">
        <v>1</v>
      </c>
      <c r="N639" s="238" t="s">
        <v>41</v>
      </c>
      <c r="O639" s="85"/>
      <c r="P639" s="239">
        <f>O639*H639</f>
        <v>0</v>
      </c>
      <c r="Q639" s="239">
        <v>8.0000000000000007E-05</v>
      </c>
      <c r="R639" s="239">
        <f>Q639*H639</f>
        <v>0.00088000000000000003</v>
      </c>
      <c r="S639" s="239">
        <v>0</v>
      </c>
      <c r="T639" s="240">
        <f>S639*H639</f>
        <v>0</v>
      </c>
      <c r="AR639" s="241" t="s">
        <v>133</v>
      </c>
      <c r="AT639" s="241" t="s">
        <v>128</v>
      </c>
      <c r="AU639" s="241" t="s">
        <v>84</v>
      </c>
      <c r="AY639" s="16" t="s">
        <v>126</v>
      </c>
      <c r="BE639" s="242">
        <f>IF(N639="základní",J639,0)</f>
        <v>0</v>
      </c>
      <c r="BF639" s="242">
        <f>IF(N639="snížená",J639,0)</f>
        <v>0</v>
      </c>
      <c r="BG639" s="242">
        <f>IF(N639="zákl. přenesená",J639,0)</f>
        <v>0</v>
      </c>
      <c r="BH639" s="242">
        <f>IF(N639="sníž. přenesená",J639,0)</f>
        <v>0</v>
      </c>
      <c r="BI639" s="242">
        <f>IF(N639="nulová",J639,0)</f>
        <v>0</v>
      </c>
      <c r="BJ639" s="16" t="s">
        <v>82</v>
      </c>
      <c r="BK639" s="242">
        <f>ROUND(I639*H639,2)</f>
        <v>0</v>
      </c>
      <c r="BL639" s="16" t="s">
        <v>133</v>
      </c>
      <c r="BM639" s="241" t="s">
        <v>887</v>
      </c>
    </row>
    <row r="640" s="12" customFormat="1">
      <c r="B640" s="243"/>
      <c r="C640" s="244"/>
      <c r="D640" s="245" t="s">
        <v>135</v>
      </c>
      <c r="E640" s="246" t="s">
        <v>1</v>
      </c>
      <c r="F640" s="247" t="s">
        <v>888</v>
      </c>
      <c r="G640" s="244"/>
      <c r="H640" s="246" t="s">
        <v>1</v>
      </c>
      <c r="I640" s="248"/>
      <c r="J640" s="244"/>
      <c r="K640" s="244"/>
      <c r="L640" s="249"/>
      <c r="M640" s="250"/>
      <c r="N640" s="251"/>
      <c r="O640" s="251"/>
      <c r="P640" s="251"/>
      <c r="Q640" s="251"/>
      <c r="R640" s="251"/>
      <c r="S640" s="251"/>
      <c r="T640" s="252"/>
      <c r="AT640" s="253" t="s">
        <v>135</v>
      </c>
      <c r="AU640" s="253" t="s">
        <v>84</v>
      </c>
      <c r="AV640" s="12" t="s">
        <v>82</v>
      </c>
      <c r="AW640" s="12" t="s">
        <v>32</v>
      </c>
      <c r="AX640" s="12" t="s">
        <v>76</v>
      </c>
      <c r="AY640" s="253" t="s">
        <v>126</v>
      </c>
    </row>
    <row r="641" s="13" customFormat="1">
      <c r="B641" s="254"/>
      <c r="C641" s="255"/>
      <c r="D641" s="245" t="s">
        <v>135</v>
      </c>
      <c r="E641" s="256" t="s">
        <v>1</v>
      </c>
      <c r="F641" s="257" t="s">
        <v>176</v>
      </c>
      <c r="G641" s="255"/>
      <c r="H641" s="258">
        <v>11</v>
      </c>
      <c r="I641" s="259"/>
      <c r="J641" s="255"/>
      <c r="K641" s="255"/>
      <c r="L641" s="260"/>
      <c r="M641" s="261"/>
      <c r="N641" s="262"/>
      <c r="O641" s="262"/>
      <c r="P641" s="262"/>
      <c r="Q641" s="262"/>
      <c r="R641" s="262"/>
      <c r="S641" s="262"/>
      <c r="T641" s="263"/>
      <c r="AT641" s="264" t="s">
        <v>135</v>
      </c>
      <c r="AU641" s="264" t="s">
        <v>84</v>
      </c>
      <c r="AV641" s="13" t="s">
        <v>84</v>
      </c>
      <c r="AW641" s="13" t="s">
        <v>32</v>
      </c>
      <c r="AX641" s="13" t="s">
        <v>76</v>
      </c>
      <c r="AY641" s="264" t="s">
        <v>126</v>
      </c>
    </row>
    <row r="642" s="14" customFormat="1">
      <c r="B642" s="265"/>
      <c r="C642" s="266"/>
      <c r="D642" s="245" t="s">
        <v>135</v>
      </c>
      <c r="E642" s="267" t="s">
        <v>1</v>
      </c>
      <c r="F642" s="268" t="s">
        <v>138</v>
      </c>
      <c r="G642" s="266"/>
      <c r="H642" s="269">
        <v>11</v>
      </c>
      <c r="I642" s="270"/>
      <c r="J642" s="266"/>
      <c r="K642" s="266"/>
      <c r="L642" s="271"/>
      <c r="M642" s="272"/>
      <c r="N642" s="273"/>
      <c r="O642" s="273"/>
      <c r="P642" s="273"/>
      <c r="Q642" s="273"/>
      <c r="R642" s="273"/>
      <c r="S642" s="273"/>
      <c r="T642" s="274"/>
      <c r="AT642" s="275" t="s">
        <v>135</v>
      </c>
      <c r="AU642" s="275" t="s">
        <v>84</v>
      </c>
      <c r="AV642" s="14" t="s">
        <v>133</v>
      </c>
      <c r="AW642" s="14" t="s">
        <v>32</v>
      </c>
      <c r="AX642" s="14" t="s">
        <v>82</v>
      </c>
      <c r="AY642" s="275" t="s">
        <v>126</v>
      </c>
    </row>
    <row r="643" s="1" customFormat="1" ht="24" customHeight="1">
      <c r="B643" s="37"/>
      <c r="C643" s="230" t="s">
        <v>889</v>
      </c>
      <c r="D643" s="230" t="s">
        <v>128</v>
      </c>
      <c r="E643" s="231" t="s">
        <v>890</v>
      </c>
      <c r="F643" s="232" t="s">
        <v>891</v>
      </c>
      <c r="G643" s="233" t="s">
        <v>131</v>
      </c>
      <c r="H643" s="234">
        <v>8</v>
      </c>
      <c r="I643" s="235"/>
      <c r="J643" s="236">
        <f>ROUND(I643*H643,2)</f>
        <v>0</v>
      </c>
      <c r="K643" s="232" t="s">
        <v>132</v>
      </c>
      <c r="L643" s="42"/>
      <c r="M643" s="237" t="s">
        <v>1</v>
      </c>
      <c r="N643" s="238" t="s">
        <v>41</v>
      </c>
      <c r="O643" s="85"/>
      <c r="P643" s="239">
        <f>O643*H643</f>
        <v>0</v>
      </c>
      <c r="Q643" s="239">
        <v>0.00059999999999999995</v>
      </c>
      <c r="R643" s="239">
        <f>Q643*H643</f>
        <v>0.0047999999999999996</v>
      </c>
      <c r="S643" s="239">
        <v>0</v>
      </c>
      <c r="T643" s="240">
        <f>S643*H643</f>
        <v>0</v>
      </c>
      <c r="AR643" s="241" t="s">
        <v>133</v>
      </c>
      <c r="AT643" s="241" t="s">
        <v>128</v>
      </c>
      <c r="AU643" s="241" t="s">
        <v>84</v>
      </c>
      <c r="AY643" s="16" t="s">
        <v>126</v>
      </c>
      <c r="BE643" s="242">
        <f>IF(N643="základní",J643,0)</f>
        <v>0</v>
      </c>
      <c r="BF643" s="242">
        <f>IF(N643="snížená",J643,0)</f>
        <v>0</v>
      </c>
      <c r="BG643" s="242">
        <f>IF(N643="zákl. přenesená",J643,0)</f>
        <v>0</v>
      </c>
      <c r="BH643" s="242">
        <f>IF(N643="sníž. přenesená",J643,0)</f>
        <v>0</v>
      </c>
      <c r="BI643" s="242">
        <f>IF(N643="nulová",J643,0)</f>
        <v>0</v>
      </c>
      <c r="BJ643" s="16" t="s">
        <v>82</v>
      </c>
      <c r="BK643" s="242">
        <f>ROUND(I643*H643,2)</f>
        <v>0</v>
      </c>
      <c r="BL643" s="16" t="s">
        <v>133</v>
      </c>
      <c r="BM643" s="241" t="s">
        <v>892</v>
      </c>
    </row>
    <row r="644" s="12" customFormat="1">
      <c r="B644" s="243"/>
      <c r="C644" s="244"/>
      <c r="D644" s="245" t="s">
        <v>135</v>
      </c>
      <c r="E644" s="246" t="s">
        <v>1</v>
      </c>
      <c r="F644" s="247" t="s">
        <v>893</v>
      </c>
      <c r="G644" s="244"/>
      <c r="H644" s="246" t="s">
        <v>1</v>
      </c>
      <c r="I644" s="248"/>
      <c r="J644" s="244"/>
      <c r="K644" s="244"/>
      <c r="L644" s="249"/>
      <c r="M644" s="250"/>
      <c r="N644" s="251"/>
      <c r="O644" s="251"/>
      <c r="P644" s="251"/>
      <c r="Q644" s="251"/>
      <c r="R644" s="251"/>
      <c r="S644" s="251"/>
      <c r="T644" s="252"/>
      <c r="AT644" s="253" t="s">
        <v>135</v>
      </c>
      <c r="AU644" s="253" t="s">
        <v>84</v>
      </c>
      <c r="AV644" s="12" t="s">
        <v>82</v>
      </c>
      <c r="AW644" s="12" t="s">
        <v>32</v>
      </c>
      <c r="AX644" s="12" t="s">
        <v>76</v>
      </c>
      <c r="AY644" s="253" t="s">
        <v>126</v>
      </c>
    </row>
    <row r="645" s="13" customFormat="1">
      <c r="B645" s="254"/>
      <c r="C645" s="255"/>
      <c r="D645" s="245" t="s">
        <v>135</v>
      </c>
      <c r="E645" s="256" t="s">
        <v>1</v>
      </c>
      <c r="F645" s="257" t="s">
        <v>894</v>
      </c>
      <c r="G645" s="255"/>
      <c r="H645" s="258">
        <v>8</v>
      </c>
      <c r="I645" s="259"/>
      <c r="J645" s="255"/>
      <c r="K645" s="255"/>
      <c r="L645" s="260"/>
      <c r="M645" s="261"/>
      <c r="N645" s="262"/>
      <c r="O645" s="262"/>
      <c r="P645" s="262"/>
      <c r="Q645" s="262"/>
      <c r="R645" s="262"/>
      <c r="S645" s="262"/>
      <c r="T645" s="263"/>
      <c r="AT645" s="264" t="s">
        <v>135</v>
      </c>
      <c r="AU645" s="264" t="s">
        <v>84</v>
      </c>
      <c r="AV645" s="13" t="s">
        <v>84</v>
      </c>
      <c r="AW645" s="13" t="s">
        <v>32</v>
      </c>
      <c r="AX645" s="13" t="s">
        <v>76</v>
      </c>
      <c r="AY645" s="264" t="s">
        <v>126</v>
      </c>
    </row>
    <row r="646" s="14" customFormat="1">
      <c r="B646" s="265"/>
      <c r="C646" s="266"/>
      <c r="D646" s="245" t="s">
        <v>135</v>
      </c>
      <c r="E646" s="267" t="s">
        <v>1</v>
      </c>
      <c r="F646" s="268" t="s">
        <v>138</v>
      </c>
      <c r="G646" s="266"/>
      <c r="H646" s="269">
        <v>8</v>
      </c>
      <c r="I646" s="270"/>
      <c r="J646" s="266"/>
      <c r="K646" s="266"/>
      <c r="L646" s="271"/>
      <c r="M646" s="272"/>
      <c r="N646" s="273"/>
      <c r="O646" s="273"/>
      <c r="P646" s="273"/>
      <c r="Q646" s="273"/>
      <c r="R646" s="273"/>
      <c r="S646" s="273"/>
      <c r="T646" s="274"/>
      <c r="AT646" s="275" t="s">
        <v>135</v>
      </c>
      <c r="AU646" s="275" t="s">
        <v>84</v>
      </c>
      <c r="AV646" s="14" t="s">
        <v>133</v>
      </c>
      <c r="AW646" s="14" t="s">
        <v>32</v>
      </c>
      <c r="AX646" s="14" t="s">
        <v>82</v>
      </c>
      <c r="AY646" s="275" t="s">
        <v>126</v>
      </c>
    </row>
    <row r="647" s="1" customFormat="1" ht="24" customHeight="1">
      <c r="B647" s="37"/>
      <c r="C647" s="230" t="s">
        <v>895</v>
      </c>
      <c r="D647" s="230" t="s">
        <v>128</v>
      </c>
      <c r="E647" s="231" t="s">
        <v>896</v>
      </c>
      <c r="F647" s="232" t="s">
        <v>897</v>
      </c>
      <c r="G647" s="233" t="s">
        <v>199</v>
      </c>
      <c r="H647" s="234">
        <v>218</v>
      </c>
      <c r="I647" s="235"/>
      <c r="J647" s="236">
        <f>ROUND(I647*H647,2)</f>
        <v>0</v>
      </c>
      <c r="K647" s="232" t="s">
        <v>132</v>
      </c>
      <c r="L647" s="42"/>
      <c r="M647" s="237" t="s">
        <v>1</v>
      </c>
      <c r="N647" s="238" t="s">
        <v>41</v>
      </c>
      <c r="O647" s="85"/>
      <c r="P647" s="239">
        <f>O647*H647</f>
        <v>0</v>
      </c>
      <c r="Q647" s="239">
        <v>0.080879999999999994</v>
      </c>
      <c r="R647" s="239">
        <f>Q647*H647</f>
        <v>17.631839999999997</v>
      </c>
      <c r="S647" s="239">
        <v>0</v>
      </c>
      <c r="T647" s="240">
        <f>S647*H647</f>
        <v>0</v>
      </c>
      <c r="AR647" s="241" t="s">
        <v>133</v>
      </c>
      <c r="AT647" s="241" t="s">
        <v>128</v>
      </c>
      <c r="AU647" s="241" t="s">
        <v>84</v>
      </c>
      <c r="AY647" s="16" t="s">
        <v>126</v>
      </c>
      <c r="BE647" s="242">
        <f>IF(N647="základní",J647,0)</f>
        <v>0</v>
      </c>
      <c r="BF647" s="242">
        <f>IF(N647="snížená",J647,0)</f>
        <v>0</v>
      </c>
      <c r="BG647" s="242">
        <f>IF(N647="zákl. přenesená",J647,0)</f>
        <v>0</v>
      </c>
      <c r="BH647" s="242">
        <f>IF(N647="sníž. přenesená",J647,0)</f>
        <v>0</v>
      </c>
      <c r="BI647" s="242">
        <f>IF(N647="nulová",J647,0)</f>
        <v>0</v>
      </c>
      <c r="BJ647" s="16" t="s">
        <v>82</v>
      </c>
      <c r="BK647" s="242">
        <f>ROUND(I647*H647,2)</f>
        <v>0</v>
      </c>
      <c r="BL647" s="16" t="s">
        <v>133</v>
      </c>
      <c r="BM647" s="241" t="s">
        <v>898</v>
      </c>
    </row>
    <row r="648" s="12" customFormat="1">
      <c r="B648" s="243"/>
      <c r="C648" s="244"/>
      <c r="D648" s="245" t="s">
        <v>135</v>
      </c>
      <c r="E648" s="246" t="s">
        <v>1</v>
      </c>
      <c r="F648" s="247" t="s">
        <v>899</v>
      </c>
      <c r="G648" s="244"/>
      <c r="H648" s="246" t="s">
        <v>1</v>
      </c>
      <c r="I648" s="248"/>
      <c r="J648" s="244"/>
      <c r="K648" s="244"/>
      <c r="L648" s="249"/>
      <c r="M648" s="250"/>
      <c r="N648" s="251"/>
      <c r="O648" s="251"/>
      <c r="P648" s="251"/>
      <c r="Q648" s="251"/>
      <c r="R648" s="251"/>
      <c r="S648" s="251"/>
      <c r="T648" s="252"/>
      <c r="AT648" s="253" t="s">
        <v>135</v>
      </c>
      <c r="AU648" s="253" t="s">
        <v>84</v>
      </c>
      <c r="AV648" s="12" t="s">
        <v>82</v>
      </c>
      <c r="AW648" s="12" t="s">
        <v>32</v>
      </c>
      <c r="AX648" s="12" t="s">
        <v>76</v>
      </c>
      <c r="AY648" s="253" t="s">
        <v>126</v>
      </c>
    </row>
    <row r="649" s="13" customFormat="1">
      <c r="B649" s="254"/>
      <c r="C649" s="255"/>
      <c r="D649" s="245" t="s">
        <v>135</v>
      </c>
      <c r="E649" s="256" t="s">
        <v>1</v>
      </c>
      <c r="F649" s="257" t="s">
        <v>900</v>
      </c>
      <c r="G649" s="255"/>
      <c r="H649" s="258">
        <v>218</v>
      </c>
      <c r="I649" s="259"/>
      <c r="J649" s="255"/>
      <c r="K649" s="255"/>
      <c r="L649" s="260"/>
      <c r="M649" s="261"/>
      <c r="N649" s="262"/>
      <c r="O649" s="262"/>
      <c r="P649" s="262"/>
      <c r="Q649" s="262"/>
      <c r="R649" s="262"/>
      <c r="S649" s="262"/>
      <c r="T649" s="263"/>
      <c r="AT649" s="264" t="s">
        <v>135</v>
      </c>
      <c r="AU649" s="264" t="s">
        <v>84</v>
      </c>
      <c r="AV649" s="13" t="s">
        <v>84</v>
      </c>
      <c r="AW649" s="13" t="s">
        <v>32</v>
      </c>
      <c r="AX649" s="13" t="s">
        <v>76</v>
      </c>
      <c r="AY649" s="264" t="s">
        <v>126</v>
      </c>
    </row>
    <row r="650" s="14" customFormat="1">
      <c r="B650" s="265"/>
      <c r="C650" s="266"/>
      <c r="D650" s="245" t="s">
        <v>135</v>
      </c>
      <c r="E650" s="267" t="s">
        <v>1</v>
      </c>
      <c r="F650" s="268" t="s">
        <v>138</v>
      </c>
      <c r="G650" s="266"/>
      <c r="H650" s="269">
        <v>218</v>
      </c>
      <c r="I650" s="270"/>
      <c r="J650" s="266"/>
      <c r="K650" s="266"/>
      <c r="L650" s="271"/>
      <c r="M650" s="272"/>
      <c r="N650" s="273"/>
      <c r="O650" s="273"/>
      <c r="P650" s="273"/>
      <c r="Q650" s="273"/>
      <c r="R650" s="273"/>
      <c r="S650" s="273"/>
      <c r="T650" s="274"/>
      <c r="AT650" s="275" t="s">
        <v>135</v>
      </c>
      <c r="AU650" s="275" t="s">
        <v>84</v>
      </c>
      <c r="AV650" s="14" t="s">
        <v>133</v>
      </c>
      <c r="AW650" s="14" t="s">
        <v>32</v>
      </c>
      <c r="AX650" s="14" t="s">
        <v>82</v>
      </c>
      <c r="AY650" s="275" t="s">
        <v>126</v>
      </c>
    </row>
    <row r="651" s="1" customFormat="1" ht="16.5" customHeight="1">
      <c r="B651" s="37"/>
      <c r="C651" s="281" t="s">
        <v>901</v>
      </c>
      <c r="D651" s="281" t="s">
        <v>424</v>
      </c>
      <c r="E651" s="282" t="s">
        <v>902</v>
      </c>
      <c r="F651" s="283" t="s">
        <v>903</v>
      </c>
      <c r="G651" s="284" t="s">
        <v>247</v>
      </c>
      <c r="H651" s="285">
        <v>444.72000000000003</v>
      </c>
      <c r="I651" s="286"/>
      <c r="J651" s="287">
        <f>ROUND(I651*H651,2)</f>
        <v>0</v>
      </c>
      <c r="K651" s="283" t="s">
        <v>1</v>
      </c>
      <c r="L651" s="288"/>
      <c r="M651" s="289" t="s">
        <v>1</v>
      </c>
      <c r="N651" s="290" t="s">
        <v>41</v>
      </c>
      <c r="O651" s="85"/>
      <c r="P651" s="239">
        <f>O651*H651</f>
        <v>0</v>
      </c>
      <c r="Q651" s="239">
        <v>0.023</v>
      </c>
      <c r="R651" s="239">
        <f>Q651*H651</f>
        <v>10.22856</v>
      </c>
      <c r="S651" s="239">
        <v>0</v>
      </c>
      <c r="T651" s="240">
        <f>S651*H651</f>
        <v>0</v>
      </c>
      <c r="AR651" s="241" t="s">
        <v>164</v>
      </c>
      <c r="AT651" s="241" t="s">
        <v>424</v>
      </c>
      <c r="AU651" s="241" t="s">
        <v>84</v>
      </c>
      <c r="AY651" s="16" t="s">
        <v>126</v>
      </c>
      <c r="BE651" s="242">
        <f>IF(N651="základní",J651,0)</f>
        <v>0</v>
      </c>
      <c r="BF651" s="242">
        <f>IF(N651="snížená",J651,0)</f>
        <v>0</v>
      </c>
      <c r="BG651" s="242">
        <f>IF(N651="zákl. přenesená",J651,0)</f>
        <v>0</v>
      </c>
      <c r="BH651" s="242">
        <f>IF(N651="sníž. přenesená",J651,0)</f>
        <v>0</v>
      </c>
      <c r="BI651" s="242">
        <f>IF(N651="nulová",J651,0)</f>
        <v>0</v>
      </c>
      <c r="BJ651" s="16" t="s">
        <v>82</v>
      </c>
      <c r="BK651" s="242">
        <f>ROUND(I651*H651,2)</f>
        <v>0</v>
      </c>
      <c r="BL651" s="16" t="s">
        <v>133</v>
      </c>
      <c r="BM651" s="241" t="s">
        <v>904</v>
      </c>
    </row>
    <row r="652" s="12" customFormat="1">
      <c r="B652" s="243"/>
      <c r="C652" s="244"/>
      <c r="D652" s="245" t="s">
        <v>135</v>
      </c>
      <c r="E652" s="246" t="s">
        <v>1</v>
      </c>
      <c r="F652" s="247" t="s">
        <v>905</v>
      </c>
      <c r="G652" s="244"/>
      <c r="H652" s="246" t="s">
        <v>1</v>
      </c>
      <c r="I652" s="248"/>
      <c r="J652" s="244"/>
      <c r="K652" s="244"/>
      <c r="L652" s="249"/>
      <c r="M652" s="250"/>
      <c r="N652" s="251"/>
      <c r="O652" s="251"/>
      <c r="P652" s="251"/>
      <c r="Q652" s="251"/>
      <c r="R652" s="251"/>
      <c r="S652" s="251"/>
      <c r="T652" s="252"/>
      <c r="AT652" s="253" t="s">
        <v>135</v>
      </c>
      <c r="AU652" s="253" t="s">
        <v>84</v>
      </c>
      <c r="AV652" s="12" t="s">
        <v>82</v>
      </c>
      <c r="AW652" s="12" t="s">
        <v>32</v>
      </c>
      <c r="AX652" s="12" t="s">
        <v>76</v>
      </c>
      <c r="AY652" s="253" t="s">
        <v>126</v>
      </c>
    </row>
    <row r="653" s="13" customFormat="1">
      <c r="B653" s="254"/>
      <c r="C653" s="255"/>
      <c r="D653" s="245" t="s">
        <v>135</v>
      </c>
      <c r="E653" s="256" t="s">
        <v>1</v>
      </c>
      <c r="F653" s="257" t="s">
        <v>906</v>
      </c>
      <c r="G653" s="255"/>
      <c r="H653" s="258">
        <v>444.72000000000003</v>
      </c>
      <c r="I653" s="259"/>
      <c r="J653" s="255"/>
      <c r="K653" s="255"/>
      <c r="L653" s="260"/>
      <c r="M653" s="261"/>
      <c r="N653" s="262"/>
      <c r="O653" s="262"/>
      <c r="P653" s="262"/>
      <c r="Q653" s="262"/>
      <c r="R653" s="262"/>
      <c r="S653" s="262"/>
      <c r="T653" s="263"/>
      <c r="AT653" s="264" t="s">
        <v>135</v>
      </c>
      <c r="AU653" s="264" t="s">
        <v>84</v>
      </c>
      <c r="AV653" s="13" t="s">
        <v>84</v>
      </c>
      <c r="AW653" s="13" t="s">
        <v>32</v>
      </c>
      <c r="AX653" s="13" t="s">
        <v>76</v>
      </c>
      <c r="AY653" s="264" t="s">
        <v>126</v>
      </c>
    </row>
    <row r="654" s="14" customFormat="1">
      <c r="B654" s="265"/>
      <c r="C654" s="266"/>
      <c r="D654" s="245" t="s">
        <v>135</v>
      </c>
      <c r="E654" s="267" t="s">
        <v>1</v>
      </c>
      <c r="F654" s="268" t="s">
        <v>138</v>
      </c>
      <c r="G654" s="266"/>
      <c r="H654" s="269">
        <v>444.72000000000003</v>
      </c>
      <c r="I654" s="270"/>
      <c r="J654" s="266"/>
      <c r="K654" s="266"/>
      <c r="L654" s="271"/>
      <c r="M654" s="272"/>
      <c r="N654" s="273"/>
      <c r="O654" s="273"/>
      <c r="P654" s="273"/>
      <c r="Q654" s="273"/>
      <c r="R654" s="273"/>
      <c r="S654" s="273"/>
      <c r="T654" s="274"/>
      <c r="AT654" s="275" t="s">
        <v>135</v>
      </c>
      <c r="AU654" s="275" t="s">
        <v>84</v>
      </c>
      <c r="AV654" s="14" t="s">
        <v>133</v>
      </c>
      <c r="AW654" s="14" t="s">
        <v>32</v>
      </c>
      <c r="AX654" s="14" t="s">
        <v>82</v>
      </c>
      <c r="AY654" s="275" t="s">
        <v>126</v>
      </c>
    </row>
    <row r="655" s="1" customFormat="1" ht="16.5" customHeight="1">
      <c r="B655" s="37"/>
      <c r="C655" s="230" t="s">
        <v>907</v>
      </c>
      <c r="D655" s="230" t="s">
        <v>128</v>
      </c>
      <c r="E655" s="231" t="s">
        <v>908</v>
      </c>
      <c r="F655" s="232" t="s">
        <v>909</v>
      </c>
      <c r="G655" s="233" t="s">
        <v>199</v>
      </c>
      <c r="H655" s="234">
        <v>11</v>
      </c>
      <c r="I655" s="235"/>
      <c r="J655" s="236">
        <f>ROUND(I655*H655,2)</f>
        <v>0</v>
      </c>
      <c r="K655" s="232" t="s">
        <v>132</v>
      </c>
      <c r="L655" s="42"/>
      <c r="M655" s="237" t="s">
        <v>1</v>
      </c>
      <c r="N655" s="238" t="s">
        <v>41</v>
      </c>
      <c r="O655" s="85"/>
      <c r="P655" s="239">
        <f>O655*H655</f>
        <v>0</v>
      </c>
      <c r="Q655" s="239">
        <v>0</v>
      </c>
      <c r="R655" s="239">
        <f>Q655*H655</f>
        <v>0</v>
      </c>
      <c r="S655" s="239">
        <v>0</v>
      </c>
      <c r="T655" s="240">
        <f>S655*H655</f>
        <v>0</v>
      </c>
      <c r="AR655" s="241" t="s">
        <v>133</v>
      </c>
      <c r="AT655" s="241" t="s">
        <v>128</v>
      </c>
      <c r="AU655" s="241" t="s">
        <v>84</v>
      </c>
      <c r="AY655" s="16" t="s">
        <v>126</v>
      </c>
      <c r="BE655" s="242">
        <f>IF(N655="základní",J655,0)</f>
        <v>0</v>
      </c>
      <c r="BF655" s="242">
        <f>IF(N655="snížená",J655,0)</f>
        <v>0</v>
      </c>
      <c r="BG655" s="242">
        <f>IF(N655="zákl. přenesená",J655,0)</f>
        <v>0</v>
      </c>
      <c r="BH655" s="242">
        <f>IF(N655="sníž. přenesená",J655,0)</f>
        <v>0</v>
      </c>
      <c r="BI655" s="242">
        <f>IF(N655="nulová",J655,0)</f>
        <v>0</v>
      </c>
      <c r="BJ655" s="16" t="s">
        <v>82</v>
      </c>
      <c r="BK655" s="242">
        <f>ROUND(I655*H655,2)</f>
        <v>0</v>
      </c>
      <c r="BL655" s="16" t="s">
        <v>133</v>
      </c>
      <c r="BM655" s="241" t="s">
        <v>910</v>
      </c>
    </row>
    <row r="656" s="12" customFormat="1">
      <c r="B656" s="243"/>
      <c r="C656" s="244"/>
      <c r="D656" s="245" t="s">
        <v>135</v>
      </c>
      <c r="E656" s="246" t="s">
        <v>1</v>
      </c>
      <c r="F656" s="247" t="s">
        <v>911</v>
      </c>
      <c r="G656" s="244"/>
      <c r="H656" s="246" t="s">
        <v>1</v>
      </c>
      <c r="I656" s="248"/>
      <c r="J656" s="244"/>
      <c r="K656" s="244"/>
      <c r="L656" s="249"/>
      <c r="M656" s="250"/>
      <c r="N656" s="251"/>
      <c r="O656" s="251"/>
      <c r="P656" s="251"/>
      <c r="Q656" s="251"/>
      <c r="R656" s="251"/>
      <c r="S656" s="251"/>
      <c r="T656" s="252"/>
      <c r="AT656" s="253" t="s">
        <v>135</v>
      </c>
      <c r="AU656" s="253" t="s">
        <v>84</v>
      </c>
      <c r="AV656" s="12" t="s">
        <v>82</v>
      </c>
      <c r="AW656" s="12" t="s">
        <v>32</v>
      </c>
      <c r="AX656" s="12" t="s">
        <v>76</v>
      </c>
      <c r="AY656" s="253" t="s">
        <v>126</v>
      </c>
    </row>
    <row r="657" s="13" customFormat="1">
      <c r="B657" s="254"/>
      <c r="C657" s="255"/>
      <c r="D657" s="245" t="s">
        <v>135</v>
      </c>
      <c r="E657" s="256" t="s">
        <v>1</v>
      </c>
      <c r="F657" s="257" t="s">
        <v>176</v>
      </c>
      <c r="G657" s="255"/>
      <c r="H657" s="258">
        <v>11</v>
      </c>
      <c r="I657" s="259"/>
      <c r="J657" s="255"/>
      <c r="K657" s="255"/>
      <c r="L657" s="260"/>
      <c r="M657" s="261"/>
      <c r="N657" s="262"/>
      <c r="O657" s="262"/>
      <c r="P657" s="262"/>
      <c r="Q657" s="262"/>
      <c r="R657" s="262"/>
      <c r="S657" s="262"/>
      <c r="T657" s="263"/>
      <c r="AT657" s="264" t="s">
        <v>135</v>
      </c>
      <c r="AU657" s="264" t="s">
        <v>84</v>
      </c>
      <c r="AV657" s="13" t="s">
        <v>84</v>
      </c>
      <c r="AW657" s="13" t="s">
        <v>32</v>
      </c>
      <c r="AX657" s="13" t="s">
        <v>76</v>
      </c>
      <c r="AY657" s="264" t="s">
        <v>126</v>
      </c>
    </row>
    <row r="658" s="14" customFormat="1">
      <c r="B658" s="265"/>
      <c r="C658" s="266"/>
      <c r="D658" s="245" t="s">
        <v>135</v>
      </c>
      <c r="E658" s="267" t="s">
        <v>1</v>
      </c>
      <c r="F658" s="268" t="s">
        <v>138</v>
      </c>
      <c r="G658" s="266"/>
      <c r="H658" s="269">
        <v>11</v>
      </c>
      <c r="I658" s="270"/>
      <c r="J658" s="266"/>
      <c r="K658" s="266"/>
      <c r="L658" s="271"/>
      <c r="M658" s="272"/>
      <c r="N658" s="273"/>
      <c r="O658" s="273"/>
      <c r="P658" s="273"/>
      <c r="Q658" s="273"/>
      <c r="R658" s="273"/>
      <c r="S658" s="273"/>
      <c r="T658" s="274"/>
      <c r="AT658" s="275" t="s">
        <v>135</v>
      </c>
      <c r="AU658" s="275" t="s">
        <v>84</v>
      </c>
      <c r="AV658" s="14" t="s">
        <v>133</v>
      </c>
      <c r="AW658" s="14" t="s">
        <v>32</v>
      </c>
      <c r="AX658" s="14" t="s">
        <v>82</v>
      </c>
      <c r="AY658" s="275" t="s">
        <v>126</v>
      </c>
    </row>
    <row r="659" s="1" customFormat="1" ht="16.5" customHeight="1">
      <c r="B659" s="37"/>
      <c r="C659" s="230" t="s">
        <v>912</v>
      </c>
      <c r="D659" s="230" t="s">
        <v>128</v>
      </c>
      <c r="E659" s="231" t="s">
        <v>913</v>
      </c>
      <c r="F659" s="232" t="s">
        <v>914</v>
      </c>
      <c r="G659" s="233" t="s">
        <v>131</v>
      </c>
      <c r="H659" s="234">
        <v>8</v>
      </c>
      <c r="I659" s="235"/>
      <c r="J659" s="236">
        <f>ROUND(I659*H659,2)</f>
        <v>0</v>
      </c>
      <c r="K659" s="232" t="s">
        <v>132</v>
      </c>
      <c r="L659" s="42"/>
      <c r="M659" s="237" t="s">
        <v>1</v>
      </c>
      <c r="N659" s="238" t="s">
        <v>41</v>
      </c>
      <c r="O659" s="85"/>
      <c r="P659" s="239">
        <f>O659*H659</f>
        <v>0</v>
      </c>
      <c r="Q659" s="239">
        <v>1.0000000000000001E-05</v>
      </c>
      <c r="R659" s="239">
        <f>Q659*H659</f>
        <v>8.0000000000000007E-05</v>
      </c>
      <c r="S659" s="239">
        <v>0</v>
      </c>
      <c r="T659" s="240">
        <f>S659*H659</f>
        <v>0</v>
      </c>
      <c r="AR659" s="241" t="s">
        <v>133</v>
      </c>
      <c r="AT659" s="241" t="s">
        <v>128</v>
      </c>
      <c r="AU659" s="241" t="s">
        <v>84</v>
      </c>
      <c r="AY659" s="16" t="s">
        <v>126</v>
      </c>
      <c r="BE659" s="242">
        <f>IF(N659="základní",J659,0)</f>
        <v>0</v>
      </c>
      <c r="BF659" s="242">
        <f>IF(N659="snížená",J659,0)</f>
        <v>0</v>
      </c>
      <c r="BG659" s="242">
        <f>IF(N659="zákl. přenesená",J659,0)</f>
        <v>0</v>
      </c>
      <c r="BH659" s="242">
        <f>IF(N659="sníž. přenesená",J659,0)</f>
        <v>0</v>
      </c>
      <c r="BI659" s="242">
        <f>IF(N659="nulová",J659,0)</f>
        <v>0</v>
      </c>
      <c r="BJ659" s="16" t="s">
        <v>82</v>
      </c>
      <c r="BK659" s="242">
        <f>ROUND(I659*H659,2)</f>
        <v>0</v>
      </c>
      <c r="BL659" s="16" t="s">
        <v>133</v>
      </c>
      <c r="BM659" s="241" t="s">
        <v>915</v>
      </c>
    </row>
    <row r="660" s="12" customFormat="1">
      <c r="B660" s="243"/>
      <c r="C660" s="244"/>
      <c r="D660" s="245" t="s">
        <v>135</v>
      </c>
      <c r="E660" s="246" t="s">
        <v>1</v>
      </c>
      <c r="F660" s="247" t="s">
        <v>893</v>
      </c>
      <c r="G660" s="244"/>
      <c r="H660" s="246" t="s">
        <v>1</v>
      </c>
      <c r="I660" s="248"/>
      <c r="J660" s="244"/>
      <c r="K660" s="244"/>
      <c r="L660" s="249"/>
      <c r="M660" s="250"/>
      <c r="N660" s="251"/>
      <c r="O660" s="251"/>
      <c r="P660" s="251"/>
      <c r="Q660" s="251"/>
      <c r="R660" s="251"/>
      <c r="S660" s="251"/>
      <c r="T660" s="252"/>
      <c r="AT660" s="253" t="s">
        <v>135</v>
      </c>
      <c r="AU660" s="253" t="s">
        <v>84</v>
      </c>
      <c r="AV660" s="12" t="s">
        <v>82</v>
      </c>
      <c r="AW660" s="12" t="s">
        <v>32</v>
      </c>
      <c r="AX660" s="12" t="s">
        <v>76</v>
      </c>
      <c r="AY660" s="253" t="s">
        <v>126</v>
      </c>
    </row>
    <row r="661" s="13" customFormat="1">
      <c r="B661" s="254"/>
      <c r="C661" s="255"/>
      <c r="D661" s="245" t="s">
        <v>135</v>
      </c>
      <c r="E661" s="256" t="s">
        <v>1</v>
      </c>
      <c r="F661" s="257" t="s">
        <v>894</v>
      </c>
      <c r="G661" s="255"/>
      <c r="H661" s="258">
        <v>8</v>
      </c>
      <c r="I661" s="259"/>
      <c r="J661" s="255"/>
      <c r="K661" s="255"/>
      <c r="L661" s="260"/>
      <c r="M661" s="261"/>
      <c r="N661" s="262"/>
      <c r="O661" s="262"/>
      <c r="P661" s="262"/>
      <c r="Q661" s="262"/>
      <c r="R661" s="262"/>
      <c r="S661" s="262"/>
      <c r="T661" s="263"/>
      <c r="AT661" s="264" t="s">
        <v>135</v>
      </c>
      <c r="AU661" s="264" t="s">
        <v>84</v>
      </c>
      <c r="AV661" s="13" t="s">
        <v>84</v>
      </c>
      <c r="AW661" s="13" t="s">
        <v>32</v>
      </c>
      <c r="AX661" s="13" t="s">
        <v>76</v>
      </c>
      <c r="AY661" s="264" t="s">
        <v>126</v>
      </c>
    </row>
    <row r="662" s="14" customFormat="1">
      <c r="B662" s="265"/>
      <c r="C662" s="266"/>
      <c r="D662" s="245" t="s">
        <v>135</v>
      </c>
      <c r="E662" s="267" t="s">
        <v>1</v>
      </c>
      <c r="F662" s="268" t="s">
        <v>138</v>
      </c>
      <c r="G662" s="266"/>
      <c r="H662" s="269">
        <v>8</v>
      </c>
      <c r="I662" s="270"/>
      <c r="J662" s="266"/>
      <c r="K662" s="266"/>
      <c r="L662" s="271"/>
      <c r="M662" s="272"/>
      <c r="N662" s="273"/>
      <c r="O662" s="273"/>
      <c r="P662" s="273"/>
      <c r="Q662" s="273"/>
      <c r="R662" s="273"/>
      <c r="S662" s="273"/>
      <c r="T662" s="274"/>
      <c r="AT662" s="275" t="s">
        <v>135</v>
      </c>
      <c r="AU662" s="275" t="s">
        <v>84</v>
      </c>
      <c r="AV662" s="14" t="s">
        <v>133</v>
      </c>
      <c r="AW662" s="14" t="s">
        <v>32</v>
      </c>
      <c r="AX662" s="14" t="s">
        <v>82</v>
      </c>
      <c r="AY662" s="275" t="s">
        <v>126</v>
      </c>
    </row>
    <row r="663" s="1" customFormat="1" ht="24" customHeight="1">
      <c r="B663" s="37"/>
      <c r="C663" s="230" t="s">
        <v>916</v>
      </c>
      <c r="D663" s="230" t="s">
        <v>128</v>
      </c>
      <c r="E663" s="231" t="s">
        <v>917</v>
      </c>
      <c r="F663" s="232" t="s">
        <v>918</v>
      </c>
      <c r="G663" s="233" t="s">
        <v>199</v>
      </c>
      <c r="H663" s="234">
        <v>126</v>
      </c>
      <c r="I663" s="235"/>
      <c r="J663" s="236">
        <f>ROUND(I663*H663,2)</f>
        <v>0</v>
      </c>
      <c r="K663" s="232" t="s">
        <v>132</v>
      </c>
      <c r="L663" s="42"/>
      <c r="M663" s="237" t="s">
        <v>1</v>
      </c>
      <c r="N663" s="238" t="s">
        <v>41</v>
      </c>
      <c r="O663" s="85"/>
      <c r="P663" s="239">
        <f>O663*H663</f>
        <v>0</v>
      </c>
      <c r="Q663" s="239">
        <v>0.1295</v>
      </c>
      <c r="R663" s="239">
        <f>Q663*H663</f>
        <v>16.317</v>
      </c>
      <c r="S663" s="239">
        <v>0</v>
      </c>
      <c r="T663" s="240">
        <f>S663*H663</f>
        <v>0</v>
      </c>
      <c r="AR663" s="241" t="s">
        <v>133</v>
      </c>
      <c r="AT663" s="241" t="s">
        <v>128</v>
      </c>
      <c r="AU663" s="241" t="s">
        <v>84</v>
      </c>
      <c r="AY663" s="16" t="s">
        <v>126</v>
      </c>
      <c r="BE663" s="242">
        <f>IF(N663="základní",J663,0)</f>
        <v>0</v>
      </c>
      <c r="BF663" s="242">
        <f>IF(N663="snížená",J663,0)</f>
        <v>0</v>
      </c>
      <c r="BG663" s="242">
        <f>IF(N663="zákl. přenesená",J663,0)</f>
        <v>0</v>
      </c>
      <c r="BH663" s="242">
        <f>IF(N663="sníž. přenesená",J663,0)</f>
        <v>0</v>
      </c>
      <c r="BI663" s="242">
        <f>IF(N663="nulová",J663,0)</f>
        <v>0</v>
      </c>
      <c r="BJ663" s="16" t="s">
        <v>82</v>
      </c>
      <c r="BK663" s="242">
        <f>ROUND(I663*H663,2)</f>
        <v>0</v>
      </c>
      <c r="BL663" s="16" t="s">
        <v>133</v>
      </c>
      <c r="BM663" s="241" t="s">
        <v>919</v>
      </c>
    </row>
    <row r="664" s="12" customFormat="1">
      <c r="B664" s="243"/>
      <c r="C664" s="244"/>
      <c r="D664" s="245" t="s">
        <v>135</v>
      </c>
      <c r="E664" s="246" t="s">
        <v>1</v>
      </c>
      <c r="F664" s="247" t="s">
        <v>920</v>
      </c>
      <c r="G664" s="244"/>
      <c r="H664" s="246" t="s">
        <v>1</v>
      </c>
      <c r="I664" s="248"/>
      <c r="J664" s="244"/>
      <c r="K664" s="244"/>
      <c r="L664" s="249"/>
      <c r="M664" s="250"/>
      <c r="N664" s="251"/>
      <c r="O664" s="251"/>
      <c r="P664" s="251"/>
      <c r="Q664" s="251"/>
      <c r="R664" s="251"/>
      <c r="S664" s="251"/>
      <c r="T664" s="252"/>
      <c r="AT664" s="253" t="s">
        <v>135</v>
      </c>
      <c r="AU664" s="253" t="s">
        <v>84</v>
      </c>
      <c r="AV664" s="12" t="s">
        <v>82</v>
      </c>
      <c r="AW664" s="12" t="s">
        <v>32</v>
      </c>
      <c r="AX664" s="12" t="s">
        <v>76</v>
      </c>
      <c r="AY664" s="253" t="s">
        <v>126</v>
      </c>
    </row>
    <row r="665" s="13" customFormat="1">
      <c r="B665" s="254"/>
      <c r="C665" s="255"/>
      <c r="D665" s="245" t="s">
        <v>135</v>
      </c>
      <c r="E665" s="256" t="s">
        <v>1</v>
      </c>
      <c r="F665" s="257" t="s">
        <v>921</v>
      </c>
      <c r="G665" s="255"/>
      <c r="H665" s="258">
        <v>126</v>
      </c>
      <c r="I665" s="259"/>
      <c r="J665" s="255"/>
      <c r="K665" s="255"/>
      <c r="L665" s="260"/>
      <c r="M665" s="261"/>
      <c r="N665" s="262"/>
      <c r="O665" s="262"/>
      <c r="P665" s="262"/>
      <c r="Q665" s="262"/>
      <c r="R665" s="262"/>
      <c r="S665" s="262"/>
      <c r="T665" s="263"/>
      <c r="AT665" s="264" t="s">
        <v>135</v>
      </c>
      <c r="AU665" s="264" t="s">
        <v>84</v>
      </c>
      <c r="AV665" s="13" t="s">
        <v>84</v>
      </c>
      <c r="AW665" s="13" t="s">
        <v>32</v>
      </c>
      <c r="AX665" s="13" t="s">
        <v>76</v>
      </c>
      <c r="AY665" s="264" t="s">
        <v>126</v>
      </c>
    </row>
    <row r="666" s="14" customFormat="1">
      <c r="B666" s="265"/>
      <c r="C666" s="266"/>
      <c r="D666" s="245" t="s">
        <v>135</v>
      </c>
      <c r="E666" s="267" t="s">
        <v>1</v>
      </c>
      <c r="F666" s="268" t="s">
        <v>138</v>
      </c>
      <c r="G666" s="266"/>
      <c r="H666" s="269">
        <v>126</v>
      </c>
      <c r="I666" s="270"/>
      <c r="J666" s="266"/>
      <c r="K666" s="266"/>
      <c r="L666" s="271"/>
      <c r="M666" s="272"/>
      <c r="N666" s="273"/>
      <c r="O666" s="273"/>
      <c r="P666" s="273"/>
      <c r="Q666" s="273"/>
      <c r="R666" s="273"/>
      <c r="S666" s="273"/>
      <c r="T666" s="274"/>
      <c r="AT666" s="275" t="s">
        <v>135</v>
      </c>
      <c r="AU666" s="275" t="s">
        <v>84</v>
      </c>
      <c r="AV666" s="14" t="s">
        <v>133</v>
      </c>
      <c r="AW666" s="14" t="s">
        <v>32</v>
      </c>
      <c r="AX666" s="14" t="s">
        <v>82</v>
      </c>
      <c r="AY666" s="275" t="s">
        <v>126</v>
      </c>
    </row>
    <row r="667" s="1" customFormat="1" ht="16.5" customHeight="1">
      <c r="B667" s="37"/>
      <c r="C667" s="281" t="s">
        <v>922</v>
      </c>
      <c r="D667" s="281" t="s">
        <v>424</v>
      </c>
      <c r="E667" s="282" t="s">
        <v>923</v>
      </c>
      <c r="F667" s="283" t="s">
        <v>924</v>
      </c>
      <c r="G667" s="284" t="s">
        <v>199</v>
      </c>
      <c r="H667" s="285">
        <v>127.26000000000001</v>
      </c>
      <c r="I667" s="286"/>
      <c r="J667" s="287">
        <f>ROUND(I667*H667,2)</f>
        <v>0</v>
      </c>
      <c r="K667" s="283" t="s">
        <v>132</v>
      </c>
      <c r="L667" s="288"/>
      <c r="M667" s="289" t="s">
        <v>1</v>
      </c>
      <c r="N667" s="290" t="s">
        <v>41</v>
      </c>
      <c r="O667" s="85"/>
      <c r="P667" s="239">
        <f>O667*H667</f>
        <v>0</v>
      </c>
      <c r="Q667" s="239">
        <v>0.085000000000000006</v>
      </c>
      <c r="R667" s="239">
        <f>Q667*H667</f>
        <v>10.817100000000002</v>
      </c>
      <c r="S667" s="239">
        <v>0</v>
      </c>
      <c r="T667" s="240">
        <f>S667*H667</f>
        <v>0</v>
      </c>
      <c r="AR667" s="241" t="s">
        <v>164</v>
      </c>
      <c r="AT667" s="241" t="s">
        <v>424</v>
      </c>
      <c r="AU667" s="241" t="s">
        <v>84</v>
      </c>
      <c r="AY667" s="16" t="s">
        <v>126</v>
      </c>
      <c r="BE667" s="242">
        <f>IF(N667="základní",J667,0)</f>
        <v>0</v>
      </c>
      <c r="BF667" s="242">
        <f>IF(N667="snížená",J667,0)</f>
        <v>0</v>
      </c>
      <c r="BG667" s="242">
        <f>IF(N667="zákl. přenesená",J667,0)</f>
        <v>0</v>
      </c>
      <c r="BH667" s="242">
        <f>IF(N667="sníž. přenesená",J667,0)</f>
        <v>0</v>
      </c>
      <c r="BI667" s="242">
        <f>IF(N667="nulová",J667,0)</f>
        <v>0</v>
      </c>
      <c r="BJ667" s="16" t="s">
        <v>82</v>
      </c>
      <c r="BK667" s="242">
        <f>ROUND(I667*H667,2)</f>
        <v>0</v>
      </c>
      <c r="BL667" s="16" t="s">
        <v>133</v>
      </c>
      <c r="BM667" s="241" t="s">
        <v>925</v>
      </c>
    </row>
    <row r="668" s="12" customFormat="1">
      <c r="B668" s="243"/>
      <c r="C668" s="244"/>
      <c r="D668" s="245" t="s">
        <v>135</v>
      </c>
      <c r="E668" s="246" t="s">
        <v>1</v>
      </c>
      <c r="F668" s="247" t="s">
        <v>926</v>
      </c>
      <c r="G668" s="244"/>
      <c r="H668" s="246" t="s">
        <v>1</v>
      </c>
      <c r="I668" s="248"/>
      <c r="J668" s="244"/>
      <c r="K668" s="244"/>
      <c r="L668" s="249"/>
      <c r="M668" s="250"/>
      <c r="N668" s="251"/>
      <c r="O668" s="251"/>
      <c r="P668" s="251"/>
      <c r="Q668" s="251"/>
      <c r="R668" s="251"/>
      <c r="S668" s="251"/>
      <c r="T668" s="252"/>
      <c r="AT668" s="253" t="s">
        <v>135</v>
      </c>
      <c r="AU668" s="253" t="s">
        <v>84</v>
      </c>
      <c r="AV668" s="12" t="s">
        <v>82</v>
      </c>
      <c r="AW668" s="12" t="s">
        <v>32</v>
      </c>
      <c r="AX668" s="12" t="s">
        <v>76</v>
      </c>
      <c r="AY668" s="253" t="s">
        <v>126</v>
      </c>
    </row>
    <row r="669" s="13" customFormat="1">
      <c r="B669" s="254"/>
      <c r="C669" s="255"/>
      <c r="D669" s="245" t="s">
        <v>135</v>
      </c>
      <c r="E669" s="256" t="s">
        <v>1</v>
      </c>
      <c r="F669" s="257" t="s">
        <v>927</v>
      </c>
      <c r="G669" s="255"/>
      <c r="H669" s="258">
        <v>127.26000000000001</v>
      </c>
      <c r="I669" s="259"/>
      <c r="J669" s="255"/>
      <c r="K669" s="255"/>
      <c r="L669" s="260"/>
      <c r="M669" s="261"/>
      <c r="N669" s="262"/>
      <c r="O669" s="262"/>
      <c r="P669" s="262"/>
      <c r="Q669" s="262"/>
      <c r="R669" s="262"/>
      <c r="S669" s="262"/>
      <c r="T669" s="263"/>
      <c r="AT669" s="264" t="s">
        <v>135</v>
      </c>
      <c r="AU669" s="264" t="s">
        <v>84</v>
      </c>
      <c r="AV669" s="13" t="s">
        <v>84</v>
      </c>
      <c r="AW669" s="13" t="s">
        <v>32</v>
      </c>
      <c r="AX669" s="13" t="s">
        <v>76</v>
      </c>
      <c r="AY669" s="264" t="s">
        <v>126</v>
      </c>
    </row>
    <row r="670" s="14" customFormat="1">
      <c r="B670" s="265"/>
      <c r="C670" s="266"/>
      <c r="D670" s="245" t="s">
        <v>135</v>
      </c>
      <c r="E670" s="267" t="s">
        <v>1</v>
      </c>
      <c r="F670" s="268" t="s">
        <v>138</v>
      </c>
      <c r="G670" s="266"/>
      <c r="H670" s="269">
        <v>127.26000000000001</v>
      </c>
      <c r="I670" s="270"/>
      <c r="J670" s="266"/>
      <c r="K670" s="266"/>
      <c r="L670" s="271"/>
      <c r="M670" s="272"/>
      <c r="N670" s="273"/>
      <c r="O670" s="273"/>
      <c r="P670" s="273"/>
      <c r="Q670" s="273"/>
      <c r="R670" s="273"/>
      <c r="S670" s="273"/>
      <c r="T670" s="274"/>
      <c r="AT670" s="275" t="s">
        <v>135</v>
      </c>
      <c r="AU670" s="275" t="s">
        <v>84</v>
      </c>
      <c r="AV670" s="14" t="s">
        <v>133</v>
      </c>
      <c r="AW670" s="14" t="s">
        <v>32</v>
      </c>
      <c r="AX670" s="14" t="s">
        <v>82</v>
      </c>
      <c r="AY670" s="275" t="s">
        <v>126</v>
      </c>
    </row>
    <row r="671" s="1" customFormat="1" ht="24" customHeight="1">
      <c r="B671" s="37"/>
      <c r="C671" s="230" t="s">
        <v>928</v>
      </c>
      <c r="D671" s="230" t="s">
        <v>128</v>
      </c>
      <c r="E671" s="231" t="s">
        <v>929</v>
      </c>
      <c r="F671" s="232" t="s">
        <v>930</v>
      </c>
      <c r="G671" s="233" t="s">
        <v>199</v>
      </c>
      <c r="H671" s="234">
        <v>24</v>
      </c>
      <c r="I671" s="235"/>
      <c r="J671" s="236">
        <f>ROUND(I671*H671,2)</f>
        <v>0</v>
      </c>
      <c r="K671" s="232" t="s">
        <v>132</v>
      </c>
      <c r="L671" s="42"/>
      <c r="M671" s="237" t="s">
        <v>1</v>
      </c>
      <c r="N671" s="238" t="s">
        <v>41</v>
      </c>
      <c r="O671" s="85"/>
      <c r="P671" s="239">
        <f>O671*H671</f>
        <v>0</v>
      </c>
      <c r="Q671" s="239">
        <v>0.10095</v>
      </c>
      <c r="R671" s="239">
        <f>Q671*H671</f>
        <v>2.4228000000000001</v>
      </c>
      <c r="S671" s="239">
        <v>0</v>
      </c>
      <c r="T671" s="240">
        <f>S671*H671</f>
        <v>0</v>
      </c>
      <c r="AR671" s="241" t="s">
        <v>133</v>
      </c>
      <c r="AT671" s="241" t="s">
        <v>128</v>
      </c>
      <c r="AU671" s="241" t="s">
        <v>84</v>
      </c>
      <c r="AY671" s="16" t="s">
        <v>126</v>
      </c>
      <c r="BE671" s="242">
        <f>IF(N671="základní",J671,0)</f>
        <v>0</v>
      </c>
      <c r="BF671" s="242">
        <f>IF(N671="snížená",J671,0)</f>
        <v>0</v>
      </c>
      <c r="BG671" s="242">
        <f>IF(N671="zákl. přenesená",J671,0)</f>
        <v>0</v>
      </c>
      <c r="BH671" s="242">
        <f>IF(N671="sníž. přenesená",J671,0)</f>
        <v>0</v>
      </c>
      <c r="BI671" s="242">
        <f>IF(N671="nulová",J671,0)</f>
        <v>0</v>
      </c>
      <c r="BJ671" s="16" t="s">
        <v>82</v>
      </c>
      <c r="BK671" s="242">
        <f>ROUND(I671*H671,2)</f>
        <v>0</v>
      </c>
      <c r="BL671" s="16" t="s">
        <v>133</v>
      </c>
      <c r="BM671" s="241" t="s">
        <v>931</v>
      </c>
    </row>
    <row r="672" s="12" customFormat="1">
      <c r="B672" s="243"/>
      <c r="C672" s="244"/>
      <c r="D672" s="245" t="s">
        <v>135</v>
      </c>
      <c r="E672" s="246" t="s">
        <v>1</v>
      </c>
      <c r="F672" s="247" t="s">
        <v>899</v>
      </c>
      <c r="G672" s="244"/>
      <c r="H672" s="246" t="s">
        <v>1</v>
      </c>
      <c r="I672" s="248"/>
      <c r="J672" s="244"/>
      <c r="K672" s="244"/>
      <c r="L672" s="249"/>
      <c r="M672" s="250"/>
      <c r="N672" s="251"/>
      <c r="O672" s="251"/>
      <c r="P672" s="251"/>
      <c r="Q672" s="251"/>
      <c r="R672" s="251"/>
      <c r="S672" s="251"/>
      <c r="T672" s="252"/>
      <c r="AT672" s="253" t="s">
        <v>135</v>
      </c>
      <c r="AU672" s="253" t="s">
        <v>84</v>
      </c>
      <c r="AV672" s="12" t="s">
        <v>82</v>
      </c>
      <c r="AW672" s="12" t="s">
        <v>32</v>
      </c>
      <c r="AX672" s="12" t="s">
        <v>76</v>
      </c>
      <c r="AY672" s="253" t="s">
        <v>126</v>
      </c>
    </row>
    <row r="673" s="13" customFormat="1">
      <c r="B673" s="254"/>
      <c r="C673" s="255"/>
      <c r="D673" s="245" t="s">
        <v>135</v>
      </c>
      <c r="E673" s="256" t="s">
        <v>1</v>
      </c>
      <c r="F673" s="257" t="s">
        <v>932</v>
      </c>
      <c r="G673" s="255"/>
      <c r="H673" s="258">
        <v>24</v>
      </c>
      <c r="I673" s="259"/>
      <c r="J673" s="255"/>
      <c r="K673" s="255"/>
      <c r="L673" s="260"/>
      <c r="M673" s="261"/>
      <c r="N673" s="262"/>
      <c r="O673" s="262"/>
      <c r="P673" s="262"/>
      <c r="Q673" s="262"/>
      <c r="R673" s="262"/>
      <c r="S673" s="262"/>
      <c r="T673" s="263"/>
      <c r="AT673" s="264" t="s">
        <v>135</v>
      </c>
      <c r="AU673" s="264" t="s">
        <v>84</v>
      </c>
      <c r="AV673" s="13" t="s">
        <v>84</v>
      </c>
      <c r="AW673" s="13" t="s">
        <v>32</v>
      </c>
      <c r="AX673" s="13" t="s">
        <v>76</v>
      </c>
      <c r="AY673" s="264" t="s">
        <v>126</v>
      </c>
    </row>
    <row r="674" s="14" customFormat="1">
      <c r="B674" s="265"/>
      <c r="C674" s="266"/>
      <c r="D674" s="245" t="s">
        <v>135</v>
      </c>
      <c r="E674" s="267" t="s">
        <v>1</v>
      </c>
      <c r="F674" s="268" t="s">
        <v>138</v>
      </c>
      <c r="G674" s="266"/>
      <c r="H674" s="269">
        <v>24</v>
      </c>
      <c r="I674" s="270"/>
      <c r="J674" s="266"/>
      <c r="K674" s="266"/>
      <c r="L674" s="271"/>
      <c r="M674" s="272"/>
      <c r="N674" s="273"/>
      <c r="O674" s="273"/>
      <c r="P674" s="273"/>
      <c r="Q674" s="273"/>
      <c r="R674" s="273"/>
      <c r="S674" s="273"/>
      <c r="T674" s="274"/>
      <c r="AT674" s="275" t="s">
        <v>135</v>
      </c>
      <c r="AU674" s="275" t="s">
        <v>84</v>
      </c>
      <c r="AV674" s="14" t="s">
        <v>133</v>
      </c>
      <c r="AW674" s="14" t="s">
        <v>32</v>
      </c>
      <c r="AX674" s="14" t="s">
        <v>82</v>
      </c>
      <c r="AY674" s="275" t="s">
        <v>126</v>
      </c>
    </row>
    <row r="675" s="1" customFormat="1" ht="16.5" customHeight="1">
      <c r="B675" s="37"/>
      <c r="C675" s="281" t="s">
        <v>933</v>
      </c>
      <c r="D675" s="281" t="s">
        <v>424</v>
      </c>
      <c r="E675" s="282" t="s">
        <v>934</v>
      </c>
      <c r="F675" s="283" t="s">
        <v>935</v>
      </c>
      <c r="G675" s="284" t="s">
        <v>199</v>
      </c>
      <c r="H675" s="285">
        <v>24.239999999999998</v>
      </c>
      <c r="I675" s="286"/>
      <c r="J675" s="287">
        <f>ROUND(I675*H675,2)</f>
        <v>0</v>
      </c>
      <c r="K675" s="283" t="s">
        <v>132</v>
      </c>
      <c r="L675" s="288"/>
      <c r="M675" s="289" t="s">
        <v>1</v>
      </c>
      <c r="N675" s="290" t="s">
        <v>41</v>
      </c>
      <c r="O675" s="85"/>
      <c r="P675" s="239">
        <f>O675*H675</f>
        <v>0</v>
      </c>
      <c r="Q675" s="239">
        <v>0.045999999999999999</v>
      </c>
      <c r="R675" s="239">
        <f>Q675*H675</f>
        <v>1.1150399999999998</v>
      </c>
      <c r="S675" s="239">
        <v>0</v>
      </c>
      <c r="T675" s="240">
        <f>S675*H675</f>
        <v>0</v>
      </c>
      <c r="AR675" s="241" t="s">
        <v>164</v>
      </c>
      <c r="AT675" s="241" t="s">
        <v>424</v>
      </c>
      <c r="AU675" s="241" t="s">
        <v>84</v>
      </c>
      <c r="AY675" s="16" t="s">
        <v>126</v>
      </c>
      <c r="BE675" s="242">
        <f>IF(N675="základní",J675,0)</f>
        <v>0</v>
      </c>
      <c r="BF675" s="242">
        <f>IF(N675="snížená",J675,0)</f>
        <v>0</v>
      </c>
      <c r="BG675" s="242">
        <f>IF(N675="zákl. přenesená",J675,0)</f>
        <v>0</v>
      </c>
      <c r="BH675" s="242">
        <f>IF(N675="sníž. přenesená",J675,0)</f>
        <v>0</v>
      </c>
      <c r="BI675" s="242">
        <f>IF(N675="nulová",J675,0)</f>
        <v>0</v>
      </c>
      <c r="BJ675" s="16" t="s">
        <v>82</v>
      </c>
      <c r="BK675" s="242">
        <f>ROUND(I675*H675,2)</f>
        <v>0</v>
      </c>
      <c r="BL675" s="16" t="s">
        <v>133</v>
      </c>
      <c r="BM675" s="241" t="s">
        <v>936</v>
      </c>
    </row>
    <row r="676" s="12" customFormat="1">
      <c r="B676" s="243"/>
      <c r="C676" s="244"/>
      <c r="D676" s="245" t="s">
        <v>135</v>
      </c>
      <c r="E676" s="246" t="s">
        <v>1</v>
      </c>
      <c r="F676" s="247" t="s">
        <v>937</v>
      </c>
      <c r="G676" s="244"/>
      <c r="H676" s="246" t="s">
        <v>1</v>
      </c>
      <c r="I676" s="248"/>
      <c r="J676" s="244"/>
      <c r="K676" s="244"/>
      <c r="L676" s="249"/>
      <c r="M676" s="250"/>
      <c r="N676" s="251"/>
      <c r="O676" s="251"/>
      <c r="P676" s="251"/>
      <c r="Q676" s="251"/>
      <c r="R676" s="251"/>
      <c r="S676" s="251"/>
      <c r="T676" s="252"/>
      <c r="AT676" s="253" t="s">
        <v>135</v>
      </c>
      <c r="AU676" s="253" t="s">
        <v>84</v>
      </c>
      <c r="AV676" s="12" t="s">
        <v>82</v>
      </c>
      <c r="AW676" s="12" t="s">
        <v>32</v>
      </c>
      <c r="AX676" s="12" t="s">
        <v>76</v>
      </c>
      <c r="AY676" s="253" t="s">
        <v>126</v>
      </c>
    </row>
    <row r="677" s="13" customFormat="1">
      <c r="B677" s="254"/>
      <c r="C677" s="255"/>
      <c r="D677" s="245" t="s">
        <v>135</v>
      </c>
      <c r="E677" s="256" t="s">
        <v>1</v>
      </c>
      <c r="F677" s="257" t="s">
        <v>938</v>
      </c>
      <c r="G677" s="255"/>
      <c r="H677" s="258">
        <v>24.239999999999998</v>
      </c>
      <c r="I677" s="259"/>
      <c r="J677" s="255"/>
      <c r="K677" s="255"/>
      <c r="L677" s="260"/>
      <c r="M677" s="261"/>
      <c r="N677" s="262"/>
      <c r="O677" s="262"/>
      <c r="P677" s="262"/>
      <c r="Q677" s="262"/>
      <c r="R677" s="262"/>
      <c r="S677" s="262"/>
      <c r="T677" s="263"/>
      <c r="AT677" s="264" t="s">
        <v>135</v>
      </c>
      <c r="AU677" s="264" t="s">
        <v>84</v>
      </c>
      <c r="AV677" s="13" t="s">
        <v>84</v>
      </c>
      <c r="AW677" s="13" t="s">
        <v>32</v>
      </c>
      <c r="AX677" s="13" t="s">
        <v>76</v>
      </c>
      <c r="AY677" s="264" t="s">
        <v>126</v>
      </c>
    </row>
    <row r="678" s="14" customFormat="1">
      <c r="B678" s="265"/>
      <c r="C678" s="266"/>
      <c r="D678" s="245" t="s">
        <v>135</v>
      </c>
      <c r="E678" s="267" t="s">
        <v>1</v>
      </c>
      <c r="F678" s="268" t="s">
        <v>138</v>
      </c>
      <c r="G678" s="266"/>
      <c r="H678" s="269">
        <v>24.239999999999998</v>
      </c>
      <c r="I678" s="270"/>
      <c r="J678" s="266"/>
      <c r="K678" s="266"/>
      <c r="L678" s="271"/>
      <c r="M678" s="272"/>
      <c r="N678" s="273"/>
      <c r="O678" s="273"/>
      <c r="P678" s="273"/>
      <c r="Q678" s="273"/>
      <c r="R678" s="273"/>
      <c r="S678" s="273"/>
      <c r="T678" s="274"/>
      <c r="AT678" s="275" t="s">
        <v>135</v>
      </c>
      <c r="AU678" s="275" t="s">
        <v>84</v>
      </c>
      <c r="AV678" s="14" t="s">
        <v>133</v>
      </c>
      <c r="AW678" s="14" t="s">
        <v>32</v>
      </c>
      <c r="AX678" s="14" t="s">
        <v>82</v>
      </c>
      <c r="AY678" s="275" t="s">
        <v>126</v>
      </c>
    </row>
    <row r="679" s="1" customFormat="1" ht="24" customHeight="1">
      <c r="B679" s="37"/>
      <c r="C679" s="230" t="s">
        <v>939</v>
      </c>
      <c r="D679" s="230" t="s">
        <v>128</v>
      </c>
      <c r="E679" s="231" t="s">
        <v>929</v>
      </c>
      <c r="F679" s="232" t="s">
        <v>930</v>
      </c>
      <c r="G679" s="233" t="s">
        <v>199</v>
      </c>
      <c r="H679" s="234">
        <v>28</v>
      </c>
      <c r="I679" s="235"/>
      <c r="J679" s="236">
        <f>ROUND(I679*H679,2)</f>
        <v>0</v>
      </c>
      <c r="K679" s="232" t="s">
        <v>132</v>
      </c>
      <c r="L679" s="42"/>
      <c r="M679" s="237" t="s">
        <v>1</v>
      </c>
      <c r="N679" s="238" t="s">
        <v>41</v>
      </c>
      <c r="O679" s="85"/>
      <c r="P679" s="239">
        <f>O679*H679</f>
        <v>0</v>
      </c>
      <c r="Q679" s="239">
        <v>0.10095</v>
      </c>
      <c r="R679" s="239">
        <f>Q679*H679</f>
        <v>2.8266</v>
      </c>
      <c r="S679" s="239">
        <v>0</v>
      </c>
      <c r="T679" s="240">
        <f>S679*H679</f>
        <v>0</v>
      </c>
      <c r="AR679" s="241" t="s">
        <v>133</v>
      </c>
      <c r="AT679" s="241" t="s">
        <v>128</v>
      </c>
      <c r="AU679" s="241" t="s">
        <v>84</v>
      </c>
      <c r="AY679" s="16" t="s">
        <v>126</v>
      </c>
      <c r="BE679" s="242">
        <f>IF(N679="základní",J679,0)</f>
        <v>0</v>
      </c>
      <c r="BF679" s="242">
        <f>IF(N679="snížená",J679,0)</f>
        <v>0</v>
      </c>
      <c r="BG679" s="242">
        <f>IF(N679="zákl. přenesená",J679,0)</f>
        <v>0</v>
      </c>
      <c r="BH679" s="242">
        <f>IF(N679="sníž. přenesená",J679,0)</f>
        <v>0</v>
      </c>
      <c r="BI679" s="242">
        <f>IF(N679="nulová",J679,0)</f>
        <v>0</v>
      </c>
      <c r="BJ679" s="16" t="s">
        <v>82</v>
      </c>
      <c r="BK679" s="242">
        <f>ROUND(I679*H679,2)</f>
        <v>0</v>
      </c>
      <c r="BL679" s="16" t="s">
        <v>133</v>
      </c>
      <c r="BM679" s="241" t="s">
        <v>940</v>
      </c>
    </row>
    <row r="680" s="12" customFormat="1">
      <c r="B680" s="243"/>
      <c r="C680" s="244"/>
      <c r="D680" s="245" t="s">
        <v>135</v>
      </c>
      <c r="E680" s="246" t="s">
        <v>1</v>
      </c>
      <c r="F680" s="247" t="s">
        <v>899</v>
      </c>
      <c r="G680" s="244"/>
      <c r="H680" s="246" t="s">
        <v>1</v>
      </c>
      <c r="I680" s="248"/>
      <c r="J680" s="244"/>
      <c r="K680" s="244"/>
      <c r="L680" s="249"/>
      <c r="M680" s="250"/>
      <c r="N680" s="251"/>
      <c r="O680" s="251"/>
      <c r="P680" s="251"/>
      <c r="Q680" s="251"/>
      <c r="R680" s="251"/>
      <c r="S680" s="251"/>
      <c r="T680" s="252"/>
      <c r="AT680" s="253" t="s">
        <v>135</v>
      </c>
      <c r="AU680" s="253" t="s">
        <v>84</v>
      </c>
      <c r="AV680" s="12" t="s">
        <v>82</v>
      </c>
      <c r="AW680" s="12" t="s">
        <v>32</v>
      </c>
      <c r="AX680" s="12" t="s">
        <v>76</v>
      </c>
      <c r="AY680" s="253" t="s">
        <v>126</v>
      </c>
    </row>
    <row r="681" s="13" customFormat="1">
      <c r="B681" s="254"/>
      <c r="C681" s="255"/>
      <c r="D681" s="245" t="s">
        <v>135</v>
      </c>
      <c r="E681" s="256" t="s">
        <v>1</v>
      </c>
      <c r="F681" s="257" t="s">
        <v>941</v>
      </c>
      <c r="G681" s="255"/>
      <c r="H681" s="258">
        <v>28</v>
      </c>
      <c r="I681" s="259"/>
      <c r="J681" s="255"/>
      <c r="K681" s="255"/>
      <c r="L681" s="260"/>
      <c r="M681" s="261"/>
      <c r="N681" s="262"/>
      <c r="O681" s="262"/>
      <c r="P681" s="262"/>
      <c r="Q681" s="262"/>
      <c r="R681" s="262"/>
      <c r="S681" s="262"/>
      <c r="T681" s="263"/>
      <c r="AT681" s="264" t="s">
        <v>135</v>
      </c>
      <c r="AU681" s="264" t="s">
        <v>84</v>
      </c>
      <c r="AV681" s="13" t="s">
        <v>84</v>
      </c>
      <c r="AW681" s="13" t="s">
        <v>32</v>
      </c>
      <c r="AX681" s="13" t="s">
        <v>76</v>
      </c>
      <c r="AY681" s="264" t="s">
        <v>126</v>
      </c>
    </row>
    <row r="682" s="14" customFormat="1">
      <c r="B682" s="265"/>
      <c r="C682" s="266"/>
      <c r="D682" s="245" t="s">
        <v>135</v>
      </c>
      <c r="E682" s="267" t="s">
        <v>1</v>
      </c>
      <c r="F682" s="268" t="s">
        <v>138</v>
      </c>
      <c r="G682" s="266"/>
      <c r="H682" s="269">
        <v>28</v>
      </c>
      <c r="I682" s="270"/>
      <c r="J682" s="266"/>
      <c r="K682" s="266"/>
      <c r="L682" s="271"/>
      <c r="M682" s="272"/>
      <c r="N682" s="273"/>
      <c r="O682" s="273"/>
      <c r="P682" s="273"/>
      <c r="Q682" s="273"/>
      <c r="R682" s="273"/>
      <c r="S682" s="273"/>
      <c r="T682" s="274"/>
      <c r="AT682" s="275" t="s">
        <v>135</v>
      </c>
      <c r="AU682" s="275" t="s">
        <v>84</v>
      </c>
      <c r="AV682" s="14" t="s">
        <v>133</v>
      </c>
      <c r="AW682" s="14" t="s">
        <v>32</v>
      </c>
      <c r="AX682" s="14" t="s">
        <v>82</v>
      </c>
      <c r="AY682" s="275" t="s">
        <v>126</v>
      </c>
    </row>
    <row r="683" s="1" customFormat="1" ht="16.5" customHeight="1">
      <c r="B683" s="37"/>
      <c r="C683" s="281" t="s">
        <v>942</v>
      </c>
      <c r="D683" s="281" t="s">
        <v>424</v>
      </c>
      <c r="E683" s="282" t="s">
        <v>943</v>
      </c>
      <c r="F683" s="283" t="s">
        <v>944</v>
      </c>
      <c r="G683" s="284" t="s">
        <v>199</v>
      </c>
      <c r="H683" s="285">
        <v>28.280000000000001</v>
      </c>
      <c r="I683" s="286"/>
      <c r="J683" s="287">
        <f>ROUND(I683*H683,2)</f>
        <v>0</v>
      </c>
      <c r="K683" s="283" t="s">
        <v>132</v>
      </c>
      <c r="L683" s="288"/>
      <c r="M683" s="289" t="s">
        <v>1</v>
      </c>
      <c r="N683" s="290" t="s">
        <v>41</v>
      </c>
      <c r="O683" s="85"/>
      <c r="P683" s="239">
        <f>O683*H683</f>
        <v>0</v>
      </c>
      <c r="Q683" s="239">
        <v>0.021999999999999999</v>
      </c>
      <c r="R683" s="239">
        <f>Q683*H683</f>
        <v>0.62215999999999994</v>
      </c>
      <c r="S683" s="239">
        <v>0</v>
      </c>
      <c r="T683" s="240">
        <f>S683*H683</f>
        <v>0</v>
      </c>
      <c r="AR683" s="241" t="s">
        <v>164</v>
      </c>
      <c r="AT683" s="241" t="s">
        <v>424</v>
      </c>
      <c r="AU683" s="241" t="s">
        <v>84</v>
      </c>
      <c r="AY683" s="16" t="s">
        <v>126</v>
      </c>
      <c r="BE683" s="242">
        <f>IF(N683="základní",J683,0)</f>
        <v>0</v>
      </c>
      <c r="BF683" s="242">
        <f>IF(N683="snížená",J683,0)</f>
        <v>0</v>
      </c>
      <c r="BG683" s="242">
        <f>IF(N683="zákl. přenesená",J683,0)</f>
        <v>0</v>
      </c>
      <c r="BH683" s="242">
        <f>IF(N683="sníž. přenesená",J683,0)</f>
        <v>0</v>
      </c>
      <c r="BI683" s="242">
        <f>IF(N683="nulová",J683,0)</f>
        <v>0</v>
      </c>
      <c r="BJ683" s="16" t="s">
        <v>82</v>
      </c>
      <c r="BK683" s="242">
        <f>ROUND(I683*H683,2)</f>
        <v>0</v>
      </c>
      <c r="BL683" s="16" t="s">
        <v>133</v>
      </c>
      <c r="BM683" s="241" t="s">
        <v>945</v>
      </c>
    </row>
    <row r="684" s="12" customFormat="1">
      <c r="B684" s="243"/>
      <c r="C684" s="244"/>
      <c r="D684" s="245" t="s">
        <v>135</v>
      </c>
      <c r="E684" s="246" t="s">
        <v>1</v>
      </c>
      <c r="F684" s="247" t="s">
        <v>946</v>
      </c>
      <c r="G684" s="244"/>
      <c r="H684" s="246" t="s">
        <v>1</v>
      </c>
      <c r="I684" s="248"/>
      <c r="J684" s="244"/>
      <c r="K684" s="244"/>
      <c r="L684" s="249"/>
      <c r="M684" s="250"/>
      <c r="N684" s="251"/>
      <c r="O684" s="251"/>
      <c r="P684" s="251"/>
      <c r="Q684" s="251"/>
      <c r="R684" s="251"/>
      <c r="S684" s="251"/>
      <c r="T684" s="252"/>
      <c r="AT684" s="253" t="s">
        <v>135</v>
      </c>
      <c r="AU684" s="253" t="s">
        <v>84</v>
      </c>
      <c r="AV684" s="12" t="s">
        <v>82</v>
      </c>
      <c r="AW684" s="12" t="s">
        <v>32</v>
      </c>
      <c r="AX684" s="12" t="s">
        <v>76</v>
      </c>
      <c r="AY684" s="253" t="s">
        <v>126</v>
      </c>
    </row>
    <row r="685" s="13" customFormat="1">
      <c r="B685" s="254"/>
      <c r="C685" s="255"/>
      <c r="D685" s="245" t="s">
        <v>135</v>
      </c>
      <c r="E685" s="256" t="s">
        <v>1</v>
      </c>
      <c r="F685" s="257" t="s">
        <v>947</v>
      </c>
      <c r="G685" s="255"/>
      <c r="H685" s="258">
        <v>28.280000000000001</v>
      </c>
      <c r="I685" s="259"/>
      <c r="J685" s="255"/>
      <c r="K685" s="255"/>
      <c r="L685" s="260"/>
      <c r="M685" s="261"/>
      <c r="N685" s="262"/>
      <c r="O685" s="262"/>
      <c r="P685" s="262"/>
      <c r="Q685" s="262"/>
      <c r="R685" s="262"/>
      <c r="S685" s="262"/>
      <c r="T685" s="263"/>
      <c r="AT685" s="264" t="s">
        <v>135</v>
      </c>
      <c r="AU685" s="264" t="s">
        <v>84</v>
      </c>
      <c r="AV685" s="13" t="s">
        <v>84</v>
      </c>
      <c r="AW685" s="13" t="s">
        <v>32</v>
      </c>
      <c r="AX685" s="13" t="s">
        <v>76</v>
      </c>
      <c r="AY685" s="264" t="s">
        <v>126</v>
      </c>
    </row>
    <row r="686" s="14" customFormat="1">
      <c r="B686" s="265"/>
      <c r="C686" s="266"/>
      <c r="D686" s="245" t="s">
        <v>135</v>
      </c>
      <c r="E686" s="267" t="s">
        <v>1</v>
      </c>
      <c r="F686" s="268" t="s">
        <v>138</v>
      </c>
      <c r="G686" s="266"/>
      <c r="H686" s="269">
        <v>28.280000000000001</v>
      </c>
      <c r="I686" s="270"/>
      <c r="J686" s="266"/>
      <c r="K686" s="266"/>
      <c r="L686" s="271"/>
      <c r="M686" s="272"/>
      <c r="N686" s="273"/>
      <c r="O686" s="273"/>
      <c r="P686" s="273"/>
      <c r="Q686" s="273"/>
      <c r="R686" s="273"/>
      <c r="S686" s="273"/>
      <c r="T686" s="274"/>
      <c r="AT686" s="275" t="s">
        <v>135</v>
      </c>
      <c r="AU686" s="275" t="s">
        <v>84</v>
      </c>
      <c r="AV686" s="14" t="s">
        <v>133</v>
      </c>
      <c r="AW686" s="14" t="s">
        <v>32</v>
      </c>
      <c r="AX686" s="14" t="s">
        <v>82</v>
      </c>
      <c r="AY686" s="275" t="s">
        <v>126</v>
      </c>
    </row>
    <row r="687" s="1" customFormat="1" ht="24" customHeight="1">
      <c r="B687" s="37"/>
      <c r="C687" s="230" t="s">
        <v>948</v>
      </c>
      <c r="D687" s="230" t="s">
        <v>128</v>
      </c>
      <c r="E687" s="231" t="s">
        <v>949</v>
      </c>
      <c r="F687" s="232" t="s">
        <v>950</v>
      </c>
      <c r="G687" s="233" t="s">
        <v>206</v>
      </c>
      <c r="H687" s="234">
        <v>6</v>
      </c>
      <c r="I687" s="235"/>
      <c r="J687" s="236">
        <f>ROUND(I687*H687,2)</f>
        <v>0</v>
      </c>
      <c r="K687" s="232" t="s">
        <v>132</v>
      </c>
      <c r="L687" s="42"/>
      <c r="M687" s="237" t="s">
        <v>1</v>
      </c>
      <c r="N687" s="238" t="s">
        <v>41</v>
      </c>
      <c r="O687" s="85"/>
      <c r="P687" s="239">
        <f>O687*H687</f>
        <v>0</v>
      </c>
      <c r="Q687" s="239">
        <v>2.2563399999999998</v>
      </c>
      <c r="R687" s="239">
        <f>Q687*H687</f>
        <v>13.538039999999999</v>
      </c>
      <c r="S687" s="239">
        <v>0</v>
      </c>
      <c r="T687" s="240">
        <f>S687*H687</f>
        <v>0</v>
      </c>
      <c r="AR687" s="241" t="s">
        <v>133</v>
      </c>
      <c r="AT687" s="241" t="s">
        <v>128</v>
      </c>
      <c r="AU687" s="241" t="s">
        <v>84</v>
      </c>
      <c r="AY687" s="16" t="s">
        <v>126</v>
      </c>
      <c r="BE687" s="242">
        <f>IF(N687="základní",J687,0)</f>
        <v>0</v>
      </c>
      <c r="BF687" s="242">
        <f>IF(N687="snížená",J687,0)</f>
        <v>0</v>
      </c>
      <c r="BG687" s="242">
        <f>IF(N687="zákl. přenesená",J687,0)</f>
        <v>0</v>
      </c>
      <c r="BH687" s="242">
        <f>IF(N687="sníž. přenesená",J687,0)</f>
        <v>0</v>
      </c>
      <c r="BI687" s="242">
        <f>IF(N687="nulová",J687,0)</f>
        <v>0</v>
      </c>
      <c r="BJ687" s="16" t="s">
        <v>82</v>
      </c>
      <c r="BK687" s="242">
        <f>ROUND(I687*H687,2)</f>
        <v>0</v>
      </c>
      <c r="BL687" s="16" t="s">
        <v>133</v>
      </c>
      <c r="BM687" s="241" t="s">
        <v>951</v>
      </c>
    </row>
    <row r="688" s="12" customFormat="1">
      <c r="B688" s="243"/>
      <c r="C688" s="244"/>
      <c r="D688" s="245" t="s">
        <v>135</v>
      </c>
      <c r="E688" s="246" t="s">
        <v>1</v>
      </c>
      <c r="F688" s="247" t="s">
        <v>952</v>
      </c>
      <c r="G688" s="244"/>
      <c r="H688" s="246" t="s">
        <v>1</v>
      </c>
      <c r="I688" s="248"/>
      <c r="J688" s="244"/>
      <c r="K688" s="244"/>
      <c r="L688" s="249"/>
      <c r="M688" s="250"/>
      <c r="N688" s="251"/>
      <c r="O688" s="251"/>
      <c r="P688" s="251"/>
      <c r="Q688" s="251"/>
      <c r="R688" s="251"/>
      <c r="S688" s="251"/>
      <c r="T688" s="252"/>
      <c r="AT688" s="253" t="s">
        <v>135</v>
      </c>
      <c r="AU688" s="253" t="s">
        <v>84</v>
      </c>
      <c r="AV688" s="12" t="s">
        <v>82</v>
      </c>
      <c r="AW688" s="12" t="s">
        <v>32</v>
      </c>
      <c r="AX688" s="12" t="s">
        <v>76</v>
      </c>
      <c r="AY688" s="253" t="s">
        <v>126</v>
      </c>
    </row>
    <row r="689" s="13" customFormat="1">
      <c r="B689" s="254"/>
      <c r="C689" s="255"/>
      <c r="D689" s="245" t="s">
        <v>135</v>
      </c>
      <c r="E689" s="256" t="s">
        <v>1</v>
      </c>
      <c r="F689" s="257" t="s">
        <v>143</v>
      </c>
      <c r="G689" s="255"/>
      <c r="H689" s="258">
        <v>6</v>
      </c>
      <c r="I689" s="259"/>
      <c r="J689" s="255"/>
      <c r="K689" s="255"/>
      <c r="L689" s="260"/>
      <c r="M689" s="261"/>
      <c r="N689" s="262"/>
      <c r="O689" s="262"/>
      <c r="P689" s="262"/>
      <c r="Q689" s="262"/>
      <c r="R689" s="262"/>
      <c r="S689" s="262"/>
      <c r="T689" s="263"/>
      <c r="AT689" s="264" t="s">
        <v>135</v>
      </c>
      <c r="AU689" s="264" t="s">
        <v>84</v>
      </c>
      <c r="AV689" s="13" t="s">
        <v>84</v>
      </c>
      <c r="AW689" s="13" t="s">
        <v>32</v>
      </c>
      <c r="AX689" s="13" t="s">
        <v>76</v>
      </c>
      <c r="AY689" s="264" t="s">
        <v>126</v>
      </c>
    </row>
    <row r="690" s="14" customFormat="1">
      <c r="B690" s="265"/>
      <c r="C690" s="266"/>
      <c r="D690" s="245" t="s">
        <v>135</v>
      </c>
      <c r="E690" s="267" t="s">
        <v>1</v>
      </c>
      <c r="F690" s="268" t="s">
        <v>138</v>
      </c>
      <c r="G690" s="266"/>
      <c r="H690" s="269">
        <v>6</v>
      </c>
      <c r="I690" s="270"/>
      <c r="J690" s="266"/>
      <c r="K690" s="266"/>
      <c r="L690" s="271"/>
      <c r="M690" s="272"/>
      <c r="N690" s="273"/>
      <c r="O690" s="273"/>
      <c r="P690" s="273"/>
      <c r="Q690" s="273"/>
      <c r="R690" s="273"/>
      <c r="S690" s="273"/>
      <c r="T690" s="274"/>
      <c r="AT690" s="275" t="s">
        <v>135</v>
      </c>
      <c r="AU690" s="275" t="s">
        <v>84</v>
      </c>
      <c r="AV690" s="14" t="s">
        <v>133</v>
      </c>
      <c r="AW690" s="14" t="s">
        <v>32</v>
      </c>
      <c r="AX690" s="14" t="s">
        <v>82</v>
      </c>
      <c r="AY690" s="275" t="s">
        <v>126</v>
      </c>
    </row>
    <row r="691" s="1" customFormat="1" ht="24" customHeight="1">
      <c r="B691" s="37"/>
      <c r="C691" s="230" t="s">
        <v>459</v>
      </c>
      <c r="D691" s="230" t="s">
        <v>128</v>
      </c>
      <c r="E691" s="231" t="s">
        <v>953</v>
      </c>
      <c r="F691" s="232" t="s">
        <v>954</v>
      </c>
      <c r="G691" s="233" t="s">
        <v>199</v>
      </c>
      <c r="H691" s="234">
        <v>56</v>
      </c>
      <c r="I691" s="235"/>
      <c r="J691" s="236">
        <f>ROUND(I691*H691,2)</f>
        <v>0</v>
      </c>
      <c r="K691" s="232" t="s">
        <v>132</v>
      </c>
      <c r="L691" s="42"/>
      <c r="M691" s="237" t="s">
        <v>1</v>
      </c>
      <c r="N691" s="238" t="s">
        <v>41</v>
      </c>
      <c r="O691" s="85"/>
      <c r="P691" s="239">
        <f>O691*H691</f>
        <v>0</v>
      </c>
      <c r="Q691" s="239">
        <v>0.00034000000000000002</v>
      </c>
      <c r="R691" s="239">
        <f>Q691*H691</f>
        <v>0.019040000000000001</v>
      </c>
      <c r="S691" s="239">
        <v>0</v>
      </c>
      <c r="T691" s="240">
        <f>S691*H691</f>
        <v>0</v>
      </c>
      <c r="AR691" s="241" t="s">
        <v>133</v>
      </c>
      <c r="AT691" s="241" t="s">
        <v>128</v>
      </c>
      <c r="AU691" s="241" t="s">
        <v>84</v>
      </c>
      <c r="AY691" s="16" t="s">
        <v>126</v>
      </c>
      <c r="BE691" s="242">
        <f>IF(N691="základní",J691,0)</f>
        <v>0</v>
      </c>
      <c r="BF691" s="242">
        <f>IF(N691="snížená",J691,0)</f>
        <v>0</v>
      </c>
      <c r="BG691" s="242">
        <f>IF(N691="zákl. přenesená",J691,0)</f>
        <v>0</v>
      </c>
      <c r="BH691" s="242">
        <f>IF(N691="sníž. přenesená",J691,0)</f>
        <v>0</v>
      </c>
      <c r="BI691" s="242">
        <f>IF(N691="nulová",J691,0)</f>
        <v>0</v>
      </c>
      <c r="BJ691" s="16" t="s">
        <v>82</v>
      </c>
      <c r="BK691" s="242">
        <f>ROUND(I691*H691,2)</f>
        <v>0</v>
      </c>
      <c r="BL691" s="16" t="s">
        <v>133</v>
      </c>
      <c r="BM691" s="241" t="s">
        <v>955</v>
      </c>
    </row>
    <row r="692" s="12" customFormat="1">
      <c r="B692" s="243"/>
      <c r="C692" s="244"/>
      <c r="D692" s="245" t="s">
        <v>135</v>
      </c>
      <c r="E692" s="246" t="s">
        <v>1</v>
      </c>
      <c r="F692" s="247" t="s">
        <v>956</v>
      </c>
      <c r="G692" s="244"/>
      <c r="H692" s="246" t="s">
        <v>1</v>
      </c>
      <c r="I692" s="248"/>
      <c r="J692" s="244"/>
      <c r="K692" s="244"/>
      <c r="L692" s="249"/>
      <c r="M692" s="250"/>
      <c r="N692" s="251"/>
      <c r="O692" s="251"/>
      <c r="P692" s="251"/>
      <c r="Q692" s="251"/>
      <c r="R692" s="251"/>
      <c r="S692" s="251"/>
      <c r="T692" s="252"/>
      <c r="AT692" s="253" t="s">
        <v>135</v>
      </c>
      <c r="AU692" s="253" t="s">
        <v>84</v>
      </c>
      <c r="AV692" s="12" t="s">
        <v>82</v>
      </c>
      <c r="AW692" s="12" t="s">
        <v>32</v>
      </c>
      <c r="AX692" s="12" t="s">
        <v>76</v>
      </c>
      <c r="AY692" s="253" t="s">
        <v>126</v>
      </c>
    </row>
    <row r="693" s="13" customFormat="1">
      <c r="B693" s="254"/>
      <c r="C693" s="255"/>
      <c r="D693" s="245" t="s">
        <v>135</v>
      </c>
      <c r="E693" s="256" t="s">
        <v>1</v>
      </c>
      <c r="F693" s="257" t="s">
        <v>239</v>
      </c>
      <c r="G693" s="255"/>
      <c r="H693" s="258">
        <v>56</v>
      </c>
      <c r="I693" s="259"/>
      <c r="J693" s="255"/>
      <c r="K693" s="255"/>
      <c r="L693" s="260"/>
      <c r="M693" s="261"/>
      <c r="N693" s="262"/>
      <c r="O693" s="262"/>
      <c r="P693" s="262"/>
      <c r="Q693" s="262"/>
      <c r="R693" s="262"/>
      <c r="S693" s="262"/>
      <c r="T693" s="263"/>
      <c r="AT693" s="264" t="s">
        <v>135</v>
      </c>
      <c r="AU693" s="264" t="s">
        <v>84</v>
      </c>
      <c r="AV693" s="13" t="s">
        <v>84</v>
      </c>
      <c r="AW693" s="13" t="s">
        <v>32</v>
      </c>
      <c r="AX693" s="13" t="s">
        <v>76</v>
      </c>
      <c r="AY693" s="264" t="s">
        <v>126</v>
      </c>
    </row>
    <row r="694" s="14" customFormat="1">
      <c r="B694" s="265"/>
      <c r="C694" s="266"/>
      <c r="D694" s="245" t="s">
        <v>135</v>
      </c>
      <c r="E694" s="267" t="s">
        <v>1</v>
      </c>
      <c r="F694" s="268" t="s">
        <v>138</v>
      </c>
      <c r="G694" s="266"/>
      <c r="H694" s="269">
        <v>56</v>
      </c>
      <c r="I694" s="270"/>
      <c r="J694" s="266"/>
      <c r="K694" s="266"/>
      <c r="L694" s="271"/>
      <c r="M694" s="272"/>
      <c r="N694" s="273"/>
      <c r="O694" s="273"/>
      <c r="P694" s="273"/>
      <c r="Q694" s="273"/>
      <c r="R694" s="273"/>
      <c r="S694" s="273"/>
      <c r="T694" s="274"/>
      <c r="AT694" s="275" t="s">
        <v>135</v>
      </c>
      <c r="AU694" s="275" t="s">
        <v>84</v>
      </c>
      <c r="AV694" s="14" t="s">
        <v>133</v>
      </c>
      <c r="AW694" s="14" t="s">
        <v>32</v>
      </c>
      <c r="AX694" s="14" t="s">
        <v>82</v>
      </c>
      <c r="AY694" s="275" t="s">
        <v>126</v>
      </c>
    </row>
    <row r="695" s="1" customFormat="1" ht="24" customHeight="1">
      <c r="B695" s="37"/>
      <c r="C695" s="230" t="s">
        <v>957</v>
      </c>
      <c r="D695" s="230" t="s">
        <v>128</v>
      </c>
      <c r="E695" s="231" t="s">
        <v>958</v>
      </c>
      <c r="F695" s="232" t="s">
        <v>959</v>
      </c>
      <c r="G695" s="233" t="s">
        <v>131</v>
      </c>
      <c r="H695" s="234">
        <v>56</v>
      </c>
      <c r="I695" s="235"/>
      <c r="J695" s="236">
        <f>ROUND(I695*H695,2)</f>
        <v>0</v>
      </c>
      <c r="K695" s="232" t="s">
        <v>132</v>
      </c>
      <c r="L695" s="42"/>
      <c r="M695" s="237" t="s">
        <v>1</v>
      </c>
      <c r="N695" s="238" t="s">
        <v>41</v>
      </c>
      <c r="O695" s="85"/>
      <c r="P695" s="239">
        <f>O695*H695</f>
        <v>0</v>
      </c>
      <c r="Q695" s="239">
        <v>0.00036000000000000002</v>
      </c>
      <c r="R695" s="239">
        <f>Q695*H695</f>
        <v>0.020160000000000001</v>
      </c>
      <c r="S695" s="239">
        <v>0</v>
      </c>
      <c r="T695" s="240">
        <f>S695*H695</f>
        <v>0</v>
      </c>
      <c r="AR695" s="241" t="s">
        <v>133</v>
      </c>
      <c r="AT695" s="241" t="s">
        <v>128</v>
      </c>
      <c r="AU695" s="241" t="s">
        <v>84</v>
      </c>
      <c r="AY695" s="16" t="s">
        <v>126</v>
      </c>
      <c r="BE695" s="242">
        <f>IF(N695="základní",J695,0)</f>
        <v>0</v>
      </c>
      <c r="BF695" s="242">
        <f>IF(N695="snížená",J695,0)</f>
        <v>0</v>
      </c>
      <c r="BG695" s="242">
        <f>IF(N695="zákl. přenesená",J695,0)</f>
        <v>0</v>
      </c>
      <c r="BH695" s="242">
        <f>IF(N695="sníž. přenesená",J695,0)</f>
        <v>0</v>
      </c>
      <c r="BI695" s="242">
        <f>IF(N695="nulová",J695,0)</f>
        <v>0</v>
      </c>
      <c r="BJ695" s="16" t="s">
        <v>82</v>
      </c>
      <c r="BK695" s="242">
        <f>ROUND(I695*H695,2)</f>
        <v>0</v>
      </c>
      <c r="BL695" s="16" t="s">
        <v>133</v>
      </c>
      <c r="BM695" s="241" t="s">
        <v>960</v>
      </c>
    </row>
    <row r="696" s="12" customFormat="1">
      <c r="B696" s="243"/>
      <c r="C696" s="244"/>
      <c r="D696" s="245" t="s">
        <v>135</v>
      </c>
      <c r="E696" s="246" t="s">
        <v>1</v>
      </c>
      <c r="F696" s="247" t="s">
        <v>961</v>
      </c>
      <c r="G696" s="244"/>
      <c r="H696" s="246" t="s">
        <v>1</v>
      </c>
      <c r="I696" s="248"/>
      <c r="J696" s="244"/>
      <c r="K696" s="244"/>
      <c r="L696" s="249"/>
      <c r="M696" s="250"/>
      <c r="N696" s="251"/>
      <c r="O696" s="251"/>
      <c r="P696" s="251"/>
      <c r="Q696" s="251"/>
      <c r="R696" s="251"/>
      <c r="S696" s="251"/>
      <c r="T696" s="252"/>
      <c r="AT696" s="253" t="s">
        <v>135</v>
      </c>
      <c r="AU696" s="253" t="s">
        <v>84</v>
      </c>
      <c r="AV696" s="12" t="s">
        <v>82</v>
      </c>
      <c r="AW696" s="12" t="s">
        <v>32</v>
      </c>
      <c r="AX696" s="12" t="s">
        <v>76</v>
      </c>
      <c r="AY696" s="253" t="s">
        <v>126</v>
      </c>
    </row>
    <row r="697" s="13" customFormat="1">
      <c r="B697" s="254"/>
      <c r="C697" s="255"/>
      <c r="D697" s="245" t="s">
        <v>135</v>
      </c>
      <c r="E697" s="256" t="s">
        <v>1</v>
      </c>
      <c r="F697" s="257" t="s">
        <v>542</v>
      </c>
      <c r="G697" s="255"/>
      <c r="H697" s="258">
        <v>56</v>
      </c>
      <c r="I697" s="259"/>
      <c r="J697" s="255"/>
      <c r="K697" s="255"/>
      <c r="L697" s="260"/>
      <c r="M697" s="261"/>
      <c r="N697" s="262"/>
      <c r="O697" s="262"/>
      <c r="P697" s="262"/>
      <c r="Q697" s="262"/>
      <c r="R697" s="262"/>
      <c r="S697" s="262"/>
      <c r="T697" s="263"/>
      <c r="AT697" s="264" t="s">
        <v>135</v>
      </c>
      <c r="AU697" s="264" t="s">
        <v>84</v>
      </c>
      <c r="AV697" s="13" t="s">
        <v>84</v>
      </c>
      <c r="AW697" s="13" t="s">
        <v>32</v>
      </c>
      <c r="AX697" s="13" t="s">
        <v>76</v>
      </c>
      <c r="AY697" s="264" t="s">
        <v>126</v>
      </c>
    </row>
    <row r="698" s="14" customFormat="1">
      <c r="B698" s="265"/>
      <c r="C698" s="266"/>
      <c r="D698" s="245" t="s">
        <v>135</v>
      </c>
      <c r="E698" s="267" t="s">
        <v>1</v>
      </c>
      <c r="F698" s="268" t="s">
        <v>138</v>
      </c>
      <c r="G698" s="266"/>
      <c r="H698" s="269">
        <v>56</v>
      </c>
      <c r="I698" s="270"/>
      <c r="J698" s="266"/>
      <c r="K698" s="266"/>
      <c r="L698" s="271"/>
      <c r="M698" s="272"/>
      <c r="N698" s="273"/>
      <c r="O698" s="273"/>
      <c r="P698" s="273"/>
      <c r="Q698" s="273"/>
      <c r="R698" s="273"/>
      <c r="S698" s="273"/>
      <c r="T698" s="274"/>
      <c r="AT698" s="275" t="s">
        <v>135</v>
      </c>
      <c r="AU698" s="275" t="s">
        <v>84</v>
      </c>
      <c r="AV698" s="14" t="s">
        <v>133</v>
      </c>
      <c r="AW698" s="14" t="s">
        <v>32</v>
      </c>
      <c r="AX698" s="14" t="s">
        <v>82</v>
      </c>
      <c r="AY698" s="275" t="s">
        <v>126</v>
      </c>
    </row>
    <row r="699" s="1" customFormat="1" ht="24" customHeight="1">
      <c r="B699" s="37"/>
      <c r="C699" s="230" t="s">
        <v>962</v>
      </c>
      <c r="D699" s="230" t="s">
        <v>128</v>
      </c>
      <c r="E699" s="231" t="s">
        <v>963</v>
      </c>
      <c r="F699" s="232" t="s">
        <v>964</v>
      </c>
      <c r="G699" s="233" t="s">
        <v>131</v>
      </c>
      <c r="H699" s="234">
        <v>31</v>
      </c>
      <c r="I699" s="235"/>
      <c r="J699" s="236">
        <f>ROUND(I699*H699,2)</f>
        <v>0</v>
      </c>
      <c r="K699" s="232" t="s">
        <v>132</v>
      </c>
      <c r="L699" s="42"/>
      <c r="M699" s="237" t="s">
        <v>1</v>
      </c>
      <c r="N699" s="238" t="s">
        <v>41</v>
      </c>
      <c r="O699" s="85"/>
      <c r="P699" s="239">
        <f>O699*H699</f>
        <v>0</v>
      </c>
      <c r="Q699" s="239">
        <v>0.00025000000000000001</v>
      </c>
      <c r="R699" s="239">
        <f>Q699*H699</f>
        <v>0.0077499999999999999</v>
      </c>
      <c r="S699" s="239">
        <v>0</v>
      </c>
      <c r="T699" s="240">
        <f>S699*H699</f>
        <v>0</v>
      </c>
      <c r="AR699" s="241" t="s">
        <v>133</v>
      </c>
      <c r="AT699" s="241" t="s">
        <v>128</v>
      </c>
      <c r="AU699" s="241" t="s">
        <v>84</v>
      </c>
      <c r="AY699" s="16" t="s">
        <v>126</v>
      </c>
      <c r="BE699" s="242">
        <f>IF(N699="základní",J699,0)</f>
        <v>0</v>
      </c>
      <c r="BF699" s="242">
        <f>IF(N699="snížená",J699,0)</f>
        <v>0</v>
      </c>
      <c r="BG699" s="242">
        <f>IF(N699="zákl. přenesená",J699,0)</f>
        <v>0</v>
      </c>
      <c r="BH699" s="242">
        <f>IF(N699="sníž. přenesená",J699,0)</f>
        <v>0</v>
      </c>
      <c r="BI699" s="242">
        <f>IF(N699="nulová",J699,0)</f>
        <v>0</v>
      </c>
      <c r="BJ699" s="16" t="s">
        <v>82</v>
      </c>
      <c r="BK699" s="242">
        <f>ROUND(I699*H699,2)</f>
        <v>0</v>
      </c>
      <c r="BL699" s="16" t="s">
        <v>133</v>
      </c>
      <c r="BM699" s="241" t="s">
        <v>965</v>
      </c>
    </row>
    <row r="700" s="12" customFormat="1">
      <c r="B700" s="243"/>
      <c r="C700" s="244"/>
      <c r="D700" s="245" t="s">
        <v>135</v>
      </c>
      <c r="E700" s="246" t="s">
        <v>1</v>
      </c>
      <c r="F700" s="247" t="s">
        <v>966</v>
      </c>
      <c r="G700" s="244"/>
      <c r="H700" s="246" t="s">
        <v>1</v>
      </c>
      <c r="I700" s="248"/>
      <c r="J700" s="244"/>
      <c r="K700" s="244"/>
      <c r="L700" s="249"/>
      <c r="M700" s="250"/>
      <c r="N700" s="251"/>
      <c r="O700" s="251"/>
      <c r="P700" s="251"/>
      <c r="Q700" s="251"/>
      <c r="R700" s="251"/>
      <c r="S700" s="251"/>
      <c r="T700" s="252"/>
      <c r="AT700" s="253" t="s">
        <v>135</v>
      </c>
      <c r="AU700" s="253" t="s">
        <v>84</v>
      </c>
      <c r="AV700" s="12" t="s">
        <v>82</v>
      </c>
      <c r="AW700" s="12" t="s">
        <v>32</v>
      </c>
      <c r="AX700" s="12" t="s">
        <v>76</v>
      </c>
      <c r="AY700" s="253" t="s">
        <v>126</v>
      </c>
    </row>
    <row r="701" s="13" customFormat="1">
      <c r="B701" s="254"/>
      <c r="C701" s="255"/>
      <c r="D701" s="245" t="s">
        <v>135</v>
      </c>
      <c r="E701" s="256" t="s">
        <v>1</v>
      </c>
      <c r="F701" s="257" t="s">
        <v>277</v>
      </c>
      <c r="G701" s="255"/>
      <c r="H701" s="258">
        <v>31</v>
      </c>
      <c r="I701" s="259"/>
      <c r="J701" s="255"/>
      <c r="K701" s="255"/>
      <c r="L701" s="260"/>
      <c r="M701" s="261"/>
      <c r="N701" s="262"/>
      <c r="O701" s="262"/>
      <c r="P701" s="262"/>
      <c r="Q701" s="262"/>
      <c r="R701" s="262"/>
      <c r="S701" s="262"/>
      <c r="T701" s="263"/>
      <c r="AT701" s="264" t="s">
        <v>135</v>
      </c>
      <c r="AU701" s="264" t="s">
        <v>84</v>
      </c>
      <c r="AV701" s="13" t="s">
        <v>84</v>
      </c>
      <c r="AW701" s="13" t="s">
        <v>32</v>
      </c>
      <c r="AX701" s="13" t="s">
        <v>76</v>
      </c>
      <c r="AY701" s="264" t="s">
        <v>126</v>
      </c>
    </row>
    <row r="702" s="14" customFormat="1">
      <c r="B702" s="265"/>
      <c r="C702" s="266"/>
      <c r="D702" s="245" t="s">
        <v>135</v>
      </c>
      <c r="E702" s="267" t="s">
        <v>1</v>
      </c>
      <c r="F702" s="268" t="s">
        <v>138</v>
      </c>
      <c r="G702" s="266"/>
      <c r="H702" s="269">
        <v>31</v>
      </c>
      <c r="I702" s="270"/>
      <c r="J702" s="266"/>
      <c r="K702" s="266"/>
      <c r="L702" s="271"/>
      <c r="M702" s="272"/>
      <c r="N702" s="273"/>
      <c r="O702" s="273"/>
      <c r="P702" s="273"/>
      <c r="Q702" s="273"/>
      <c r="R702" s="273"/>
      <c r="S702" s="273"/>
      <c r="T702" s="274"/>
      <c r="AT702" s="275" t="s">
        <v>135</v>
      </c>
      <c r="AU702" s="275" t="s">
        <v>84</v>
      </c>
      <c r="AV702" s="14" t="s">
        <v>133</v>
      </c>
      <c r="AW702" s="14" t="s">
        <v>32</v>
      </c>
      <c r="AX702" s="14" t="s">
        <v>82</v>
      </c>
      <c r="AY702" s="275" t="s">
        <v>126</v>
      </c>
    </row>
    <row r="703" s="1" customFormat="1" ht="24" customHeight="1">
      <c r="B703" s="37"/>
      <c r="C703" s="230" t="s">
        <v>967</v>
      </c>
      <c r="D703" s="230" t="s">
        <v>128</v>
      </c>
      <c r="E703" s="231" t="s">
        <v>968</v>
      </c>
      <c r="F703" s="232" t="s">
        <v>969</v>
      </c>
      <c r="G703" s="233" t="s">
        <v>131</v>
      </c>
      <c r="H703" s="234">
        <v>1311</v>
      </c>
      <c r="I703" s="235"/>
      <c r="J703" s="236">
        <f>ROUND(I703*H703,2)</f>
        <v>0</v>
      </c>
      <c r="K703" s="232" t="s">
        <v>132</v>
      </c>
      <c r="L703" s="42"/>
      <c r="M703" s="237" t="s">
        <v>1</v>
      </c>
      <c r="N703" s="238" t="s">
        <v>41</v>
      </c>
      <c r="O703" s="85"/>
      <c r="P703" s="239">
        <f>O703*H703</f>
        <v>0</v>
      </c>
      <c r="Q703" s="239">
        <v>0.00036000000000000002</v>
      </c>
      <c r="R703" s="239">
        <f>Q703*H703</f>
        <v>0.47196000000000005</v>
      </c>
      <c r="S703" s="239">
        <v>0</v>
      </c>
      <c r="T703" s="240">
        <f>S703*H703</f>
        <v>0</v>
      </c>
      <c r="AR703" s="241" t="s">
        <v>133</v>
      </c>
      <c r="AT703" s="241" t="s">
        <v>128</v>
      </c>
      <c r="AU703" s="241" t="s">
        <v>84</v>
      </c>
      <c r="AY703" s="16" t="s">
        <v>126</v>
      </c>
      <c r="BE703" s="242">
        <f>IF(N703="základní",J703,0)</f>
        <v>0</v>
      </c>
      <c r="BF703" s="242">
        <f>IF(N703="snížená",J703,0)</f>
        <v>0</v>
      </c>
      <c r="BG703" s="242">
        <f>IF(N703="zákl. přenesená",J703,0)</f>
        <v>0</v>
      </c>
      <c r="BH703" s="242">
        <f>IF(N703="sníž. přenesená",J703,0)</f>
        <v>0</v>
      </c>
      <c r="BI703" s="242">
        <f>IF(N703="nulová",J703,0)</f>
        <v>0</v>
      </c>
      <c r="BJ703" s="16" t="s">
        <v>82</v>
      </c>
      <c r="BK703" s="242">
        <f>ROUND(I703*H703,2)</f>
        <v>0</v>
      </c>
      <c r="BL703" s="16" t="s">
        <v>133</v>
      </c>
      <c r="BM703" s="241" t="s">
        <v>970</v>
      </c>
    </row>
    <row r="704" s="12" customFormat="1">
      <c r="B704" s="243"/>
      <c r="C704" s="244"/>
      <c r="D704" s="245" t="s">
        <v>135</v>
      </c>
      <c r="E704" s="246" t="s">
        <v>1</v>
      </c>
      <c r="F704" s="247" t="s">
        <v>971</v>
      </c>
      <c r="G704" s="244"/>
      <c r="H704" s="246" t="s">
        <v>1</v>
      </c>
      <c r="I704" s="248"/>
      <c r="J704" s="244"/>
      <c r="K704" s="244"/>
      <c r="L704" s="249"/>
      <c r="M704" s="250"/>
      <c r="N704" s="251"/>
      <c r="O704" s="251"/>
      <c r="P704" s="251"/>
      <c r="Q704" s="251"/>
      <c r="R704" s="251"/>
      <c r="S704" s="251"/>
      <c r="T704" s="252"/>
      <c r="AT704" s="253" t="s">
        <v>135</v>
      </c>
      <c r="AU704" s="253" t="s">
        <v>84</v>
      </c>
      <c r="AV704" s="12" t="s">
        <v>82</v>
      </c>
      <c r="AW704" s="12" t="s">
        <v>32</v>
      </c>
      <c r="AX704" s="12" t="s">
        <v>76</v>
      </c>
      <c r="AY704" s="253" t="s">
        <v>126</v>
      </c>
    </row>
    <row r="705" s="13" customFormat="1">
      <c r="B705" s="254"/>
      <c r="C705" s="255"/>
      <c r="D705" s="245" t="s">
        <v>135</v>
      </c>
      <c r="E705" s="256" t="s">
        <v>1</v>
      </c>
      <c r="F705" s="257" t="s">
        <v>972</v>
      </c>
      <c r="G705" s="255"/>
      <c r="H705" s="258">
        <v>1311</v>
      </c>
      <c r="I705" s="259"/>
      <c r="J705" s="255"/>
      <c r="K705" s="255"/>
      <c r="L705" s="260"/>
      <c r="M705" s="261"/>
      <c r="N705" s="262"/>
      <c r="O705" s="262"/>
      <c r="P705" s="262"/>
      <c r="Q705" s="262"/>
      <c r="R705" s="262"/>
      <c r="S705" s="262"/>
      <c r="T705" s="263"/>
      <c r="AT705" s="264" t="s">
        <v>135</v>
      </c>
      <c r="AU705" s="264" t="s">
        <v>84</v>
      </c>
      <c r="AV705" s="13" t="s">
        <v>84</v>
      </c>
      <c r="AW705" s="13" t="s">
        <v>32</v>
      </c>
      <c r="AX705" s="13" t="s">
        <v>76</v>
      </c>
      <c r="AY705" s="264" t="s">
        <v>126</v>
      </c>
    </row>
    <row r="706" s="14" customFormat="1">
      <c r="B706" s="265"/>
      <c r="C706" s="266"/>
      <c r="D706" s="245" t="s">
        <v>135</v>
      </c>
      <c r="E706" s="267" t="s">
        <v>1</v>
      </c>
      <c r="F706" s="268" t="s">
        <v>138</v>
      </c>
      <c r="G706" s="266"/>
      <c r="H706" s="269">
        <v>1311</v>
      </c>
      <c r="I706" s="270"/>
      <c r="J706" s="266"/>
      <c r="K706" s="266"/>
      <c r="L706" s="271"/>
      <c r="M706" s="272"/>
      <c r="N706" s="273"/>
      <c r="O706" s="273"/>
      <c r="P706" s="273"/>
      <c r="Q706" s="273"/>
      <c r="R706" s="273"/>
      <c r="S706" s="273"/>
      <c r="T706" s="274"/>
      <c r="AT706" s="275" t="s">
        <v>135</v>
      </c>
      <c r="AU706" s="275" t="s">
        <v>84</v>
      </c>
      <c r="AV706" s="14" t="s">
        <v>133</v>
      </c>
      <c r="AW706" s="14" t="s">
        <v>32</v>
      </c>
      <c r="AX706" s="14" t="s">
        <v>82</v>
      </c>
      <c r="AY706" s="275" t="s">
        <v>126</v>
      </c>
    </row>
    <row r="707" s="1" customFormat="1" ht="24" customHeight="1">
      <c r="B707" s="37"/>
      <c r="C707" s="230" t="s">
        <v>973</v>
      </c>
      <c r="D707" s="230" t="s">
        <v>128</v>
      </c>
      <c r="E707" s="231" t="s">
        <v>974</v>
      </c>
      <c r="F707" s="232" t="s">
        <v>975</v>
      </c>
      <c r="G707" s="233" t="s">
        <v>199</v>
      </c>
      <c r="H707" s="234">
        <v>14.5</v>
      </c>
      <c r="I707" s="235"/>
      <c r="J707" s="236">
        <f>ROUND(I707*H707,2)</f>
        <v>0</v>
      </c>
      <c r="K707" s="232" t="s">
        <v>132</v>
      </c>
      <c r="L707" s="42"/>
      <c r="M707" s="237" t="s">
        <v>1</v>
      </c>
      <c r="N707" s="238" t="s">
        <v>41</v>
      </c>
      <c r="O707" s="85"/>
      <c r="P707" s="239">
        <f>O707*H707</f>
        <v>0</v>
      </c>
      <c r="Q707" s="239">
        <v>0.29221000000000003</v>
      </c>
      <c r="R707" s="239">
        <f>Q707*H707</f>
        <v>4.2370450000000002</v>
      </c>
      <c r="S707" s="239">
        <v>0</v>
      </c>
      <c r="T707" s="240">
        <f>S707*H707</f>
        <v>0</v>
      </c>
      <c r="AR707" s="241" t="s">
        <v>133</v>
      </c>
      <c r="AT707" s="241" t="s">
        <v>128</v>
      </c>
      <c r="AU707" s="241" t="s">
        <v>84</v>
      </c>
      <c r="AY707" s="16" t="s">
        <v>126</v>
      </c>
      <c r="BE707" s="242">
        <f>IF(N707="základní",J707,0)</f>
        <v>0</v>
      </c>
      <c r="BF707" s="242">
        <f>IF(N707="snížená",J707,0)</f>
        <v>0</v>
      </c>
      <c r="BG707" s="242">
        <f>IF(N707="zákl. přenesená",J707,0)</f>
        <v>0</v>
      </c>
      <c r="BH707" s="242">
        <f>IF(N707="sníž. přenesená",J707,0)</f>
        <v>0</v>
      </c>
      <c r="BI707" s="242">
        <f>IF(N707="nulová",J707,0)</f>
        <v>0</v>
      </c>
      <c r="BJ707" s="16" t="s">
        <v>82</v>
      </c>
      <c r="BK707" s="242">
        <f>ROUND(I707*H707,2)</f>
        <v>0</v>
      </c>
      <c r="BL707" s="16" t="s">
        <v>133</v>
      </c>
      <c r="BM707" s="241" t="s">
        <v>976</v>
      </c>
    </row>
    <row r="708" s="12" customFormat="1">
      <c r="B708" s="243"/>
      <c r="C708" s="244"/>
      <c r="D708" s="245" t="s">
        <v>135</v>
      </c>
      <c r="E708" s="246" t="s">
        <v>1</v>
      </c>
      <c r="F708" s="247" t="s">
        <v>977</v>
      </c>
      <c r="G708" s="244"/>
      <c r="H708" s="246" t="s">
        <v>1</v>
      </c>
      <c r="I708" s="248"/>
      <c r="J708" s="244"/>
      <c r="K708" s="244"/>
      <c r="L708" s="249"/>
      <c r="M708" s="250"/>
      <c r="N708" s="251"/>
      <c r="O708" s="251"/>
      <c r="P708" s="251"/>
      <c r="Q708" s="251"/>
      <c r="R708" s="251"/>
      <c r="S708" s="251"/>
      <c r="T708" s="252"/>
      <c r="AT708" s="253" t="s">
        <v>135</v>
      </c>
      <c r="AU708" s="253" t="s">
        <v>84</v>
      </c>
      <c r="AV708" s="12" t="s">
        <v>82</v>
      </c>
      <c r="AW708" s="12" t="s">
        <v>32</v>
      </c>
      <c r="AX708" s="12" t="s">
        <v>76</v>
      </c>
      <c r="AY708" s="253" t="s">
        <v>126</v>
      </c>
    </row>
    <row r="709" s="13" customFormat="1">
      <c r="B709" s="254"/>
      <c r="C709" s="255"/>
      <c r="D709" s="245" t="s">
        <v>135</v>
      </c>
      <c r="E709" s="256" t="s">
        <v>1</v>
      </c>
      <c r="F709" s="257" t="s">
        <v>978</v>
      </c>
      <c r="G709" s="255"/>
      <c r="H709" s="258">
        <v>14.5</v>
      </c>
      <c r="I709" s="259"/>
      <c r="J709" s="255"/>
      <c r="K709" s="255"/>
      <c r="L709" s="260"/>
      <c r="M709" s="261"/>
      <c r="N709" s="262"/>
      <c r="O709" s="262"/>
      <c r="P709" s="262"/>
      <c r="Q709" s="262"/>
      <c r="R709" s="262"/>
      <c r="S709" s="262"/>
      <c r="T709" s="263"/>
      <c r="AT709" s="264" t="s">
        <v>135</v>
      </c>
      <c r="AU709" s="264" t="s">
        <v>84</v>
      </c>
      <c r="AV709" s="13" t="s">
        <v>84</v>
      </c>
      <c r="AW709" s="13" t="s">
        <v>32</v>
      </c>
      <c r="AX709" s="13" t="s">
        <v>76</v>
      </c>
      <c r="AY709" s="264" t="s">
        <v>126</v>
      </c>
    </row>
    <row r="710" s="14" customFormat="1">
      <c r="B710" s="265"/>
      <c r="C710" s="266"/>
      <c r="D710" s="245" t="s">
        <v>135</v>
      </c>
      <c r="E710" s="267" t="s">
        <v>1</v>
      </c>
      <c r="F710" s="268" t="s">
        <v>138</v>
      </c>
      <c r="G710" s="266"/>
      <c r="H710" s="269">
        <v>14.5</v>
      </c>
      <c r="I710" s="270"/>
      <c r="J710" s="266"/>
      <c r="K710" s="266"/>
      <c r="L710" s="271"/>
      <c r="M710" s="272"/>
      <c r="N710" s="273"/>
      <c r="O710" s="273"/>
      <c r="P710" s="273"/>
      <c r="Q710" s="273"/>
      <c r="R710" s="273"/>
      <c r="S710" s="273"/>
      <c r="T710" s="274"/>
      <c r="AT710" s="275" t="s">
        <v>135</v>
      </c>
      <c r="AU710" s="275" t="s">
        <v>84</v>
      </c>
      <c r="AV710" s="14" t="s">
        <v>133</v>
      </c>
      <c r="AW710" s="14" t="s">
        <v>32</v>
      </c>
      <c r="AX710" s="14" t="s">
        <v>82</v>
      </c>
      <c r="AY710" s="275" t="s">
        <v>126</v>
      </c>
    </row>
    <row r="711" s="1" customFormat="1" ht="16.5" customHeight="1">
      <c r="B711" s="37"/>
      <c r="C711" s="281" t="s">
        <v>979</v>
      </c>
      <c r="D711" s="281" t="s">
        <v>424</v>
      </c>
      <c r="E711" s="282" t="s">
        <v>980</v>
      </c>
      <c r="F711" s="283" t="s">
        <v>981</v>
      </c>
      <c r="G711" s="284" t="s">
        <v>247</v>
      </c>
      <c r="H711" s="285">
        <v>1</v>
      </c>
      <c r="I711" s="286"/>
      <c r="J711" s="287">
        <f>ROUND(I711*H711,2)</f>
        <v>0</v>
      </c>
      <c r="K711" s="283" t="s">
        <v>1</v>
      </c>
      <c r="L711" s="288"/>
      <c r="M711" s="289" t="s">
        <v>1</v>
      </c>
      <c r="N711" s="290" t="s">
        <v>41</v>
      </c>
      <c r="O711" s="85"/>
      <c r="P711" s="239">
        <f>O711*H711</f>
        <v>0</v>
      </c>
      <c r="Q711" s="239">
        <v>0</v>
      </c>
      <c r="R711" s="239">
        <f>Q711*H711</f>
        <v>0</v>
      </c>
      <c r="S711" s="239">
        <v>0</v>
      </c>
      <c r="T711" s="240">
        <f>S711*H711</f>
        <v>0</v>
      </c>
      <c r="AR711" s="241" t="s">
        <v>164</v>
      </c>
      <c r="AT711" s="241" t="s">
        <v>424</v>
      </c>
      <c r="AU711" s="241" t="s">
        <v>84</v>
      </c>
      <c r="AY711" s="16" t="s">
        <v>126</v>
      </c>
      <c r="BE711" s="242">
        <f>IF(N711="základní",J711,0)</f>
        <v>0</v>
      </c>
      <c r="BF711" s="242">
        <f>IF(N711="snížená",J711,0)</f>
        <v>0</v>
      </c>
      <c r="BG711" s="242">
        <f>IF(N711="zákl. přenesená",J711,0)</f>
        <v>0</v>
      </c>
      <c r="BH711" s="242">
        <f>IF(N711="sníž. přenesená",J711,0)</f>
        <v>0</v>
      </c>
      <c r="BI711" s="242">
        <f>IF(N711="nulová",J711,0)</f>
        <v>0</v>
      </c>
      <c r="BJ711" s="16" t="s">
        <v>82</v>
      </c>
      <c r="BK711" s="242">
        <f>ROUND(I711*H711,2)</f>
        <v>0</v>
      </c>
      <c r="BL711" s="16" t="s">
        <v>133</v>
      </c>
      <c r="BM711" s="241" t="s">
        <v>982</v>
      </c>
    </row>
    <row r="712" s="12" customFormat="1">
      <c r="B712" s="243"/>
      <c r="C712" s="244"/>
      <c r="D712" s="245" t="s">
        <v>135</v>
      </c>
      <c r="E712" s="246" t="s">
        <v>1</v>
      </c>
      <c r="F712" s="247" t="s">
        <v>983</v>
      </c>
      <c r="G712" s="244"/>
      <c r="H712" s="246" t="s">
        <v>1</v>
      </c>
      <c r="I712" s="248"/>
      <c r="J712" s="244"/>
      <c r="K712" s="244"/>
      <c r="L712" s="249"/>
      <c r="M712" s="250"/>
      <c r="N712" s="251"/>
      <c r="O712" s="251"/>
      <c r="P712" s="251"/>
      <c r="Q712" s="251"/>
      <c r="R712" s="251"/>
      <c r="S712" s="251"/>
      <c r="T712" s="252"/>
      <c r="AT712" s="253" t="s">
        <v>135</v>
      </c>
      <c r="AU712" s="253" t="s">
        <v>84</v>
      </c>
      <c r="AV712" s="12" t="s">
        <v>82</v>
      </c>
      <c r="AW712" s="12" t="s">
        <v>32</v>
      </c>
      <c r="AX712" s="12" t="s">
        <v>76</v>
      </c>
      <c r="AY712" s="253" t="s">
        <v>126</v>
      </c>
    </row>
    <row r="713" s="13" customFormat="1">
      <c r="B713" s="254"/>
      <c r="C713" s="255"/>
      <c r="D713" s="245" t="s">
        <v>135</v>
      </c>
      <c r="E713" s="256" t="s">
        <v>1</v>
      </c>
      <c r="F713" s="257" t="s">
        <v>82</v>
      </c>
      <c r="G713" s="255"/>
      <c r="H713" s="258">
        <v>1</v>
      </c>
      <c r="I713" s="259"/>
      <c r="J713" s="255"/>
      <c r="K713" s="255"/>
      <c r="L713" s="260"/>
      <c r="M713" s="261"/>
      <c r="N713" s="262"/>
      <c r="O713" s="262"/>
      <c r="P713" s="262"/>
      <c r="Q713" s="262"/>
      <c r="R713" s="262"/>
      <c r="S713" s="262"/>
      <c r="T713" s="263"/>
      <c r="AT713" s="264" t="s">
        <v>135</v>
      </c>
      <c r="AU713" s="264" t="s">
        <v>84</v>
      </c>
      <c r="AV713" s="13" t="s">
        <v>84</v>
      </c>
      <c r="AW713" s="13" t="s">
        <v>32</v>
      </c>
      <c r="AX713" s="13" t="s">
        <v>76</v>
      </c>
      <c r="AY713" s="264" t="s">
        <v>126</v>
      </c>
    </row>
    <row r="714" s="14" customFormat="1">
      <c r="B714" s="265"/>
      <c r="C714" s="266"/>
      <c r="D714" s="245" t="s">
        <v>135</v>
      </c>
      <c r="E714" s="267" t="s">
        <v>1</v>
      </c>
      <c r="F714" s="268" t="s">
        <v>138</v>
      </c>
      <c r="G714" s="266"/>
      <c r="H714" s="269">
        <v>1</v>
      </c>
      <c r="I714" s="270"/>
      <c r="J714" s="266"/>
      <c r="K714" s="266"/>
      <c r="L714" s="271"/>
      <c r="M714" s="272"/>
      <c r="N714" s="273"/>
      <c r="O714" s="273"/>
      <c r="P714" s="273"/>
      <c r="Q714" s="273"/>
      <c r="R714" s="273"/>
      <c r="S714" s="273"/>
      <c r="T714" s="274"/>
      <c r="AT714" s="275" t="s">
        <v>135</v>
      </c>
      <c r="AU714" s="275" t="s">
        <v>84</v>
      </c>
      <c r="AV714" s="14" t="s">
        <v>133</v>
      </c>
      <c r="AW714" s="14" t="s">
        <v>32</v>
      </c>
      <c r="AX714" s="14" t="s">
        <v>82</v>
      </c>
      <c r="AY714" s="275" t="s">
        <v>126</v>
      </c>
    </row>
    <row r="715" s="1" customFormat="1" ht="16.5" customHeight="1">
      <c r="B715" s="37"/>
      <c r="C715" s="281" t="s">
        <v>984</v>
      </c>
      <c r="D715" s="281" t="s">
        <v>424</v>
      </c>
      <c r="E715" s="282" t="s">
        <v>985</v>
      </c>
      <c r="F715" s="283" t="s">
        <v>986</v>
      </c>
      <c r="G715" s="284" t="s">
        <v>247</v>
      </c>
      <c r="H715" s="285">
        <v>1</v>
      </c>
      <c r="I715" s="286"/>
      <c r="J715" s="287">
        <f>ROUND(I715*H715,2)</f>
        <v>0</v>
      </c>
      <c r="K715" s="283" t="s">
        <v>1</v>
      </c>
      <c r="L715" s="288"/>
      <c r="M715" s="289" t="s">
        <v>1</v>
      </c>
      <c r="N715" s="290" t="s">
        <v>41</v>
      </c>
      <c r="O715" s="85"/>
      <c r="P715" s="239">
        <f>O715*H715</f>
        <v>0</v>
      </c>
      <c r="Q715" s="239">
        <v>0</v>
      </c>
      <c r="R715" s="239">
        <f>Q715*H715</f>
        <v>0</v>
      </c>
      <c r="S715" s="239">
        <v>0</v>
      </c>
      <c r="T715" s="240">
        <f>S715*H715</f>
        <v>0</v>
      </c>
      <c r="AR715" s="241" t="s">
        <v>164</v>
      </c>
      <c r="AT715" s="241" t="s">
        <v>424</v>
      </c>
      <c r="AU715" s="241" t="s">
        <v>84</v>
      </c>
      <c r="AY715" s="16" t="s">
        <v>126</v>
      </c>
      <c r="BE715" s="242">
        <f>IF(N715="základní",J715,0)</f>
        <v>0</v>
      </c>
      <c r="BF715" s="242">
        <f>IF(N715="snížená",J715,0)</f>
        <v>0</v>
      </c>
      <c r="BG715" s="242">
        <f>IF(N715="zákl. přenesená",J715,0)</f>
        <v>0</v>
      </c>
      <c r="BH715" s="242">
        <f>IF(N715="sníž. přenesená",J715,0)</f>
        <v>0</v>
      </c>
      <c r="BI715" s="242">
        <f>IF(N715="nulová",J715,0)</f>
        <v>0</v>
      </c>
      <c r="BJ715" s="16" t="s">
        <v>82</v>
      </c>
      <c r="BK715" s="242">
        <f>ROUND(I715*H715,2)</f>
        <v>0</v>
      </c>
      <c r="BL715" s="16" t="s">
        <v>133</v>
      </c>
      <c r="BM715" s="241" t="s">
        <v>987</v>
      </c>
    </row>
    <row r="716" s="12" customFormat="1">
      <c r="B716" s="243"/>
      <c r="C716" s="244"/>
      <c r="D716" s="245" t="s">
        <v>135</v>
      </c>
      <c r="E716" s="246" t="s">
        <v>1</v>
      </c>
      <c r="F716" s="247" t="s">
        <v>988</v>
      </c>
      <c r="G716" s="244"/>
      <c r="H716" s="246" t="s">
        <v>1</v>
      </c>
      <c r="I716" s="248"/>
      <c r="J716" s="244"/>
      <c r="K716" s="244"/>
      <c r="L716" s="249"/>
      <c r="M716" s="250"/>
      <c r="N716" s="251"/>
      <c r="O716" s="251"/>
      <c r="P716" s="251"/>
      <c r="Q716" s="251"/>
      <c r="R716" s="251"/>
      <c r="S716" s="251"/>
      <c r="T716" s="252"/>
      <c r="AT716" s="253" t="s">
        <v>135</v>
      </c>
      <c r="AU716" s="253" t="s">
        <v>84</v>
      </c>
      <c r="AV716" s="12" t="s">
        <v>82</v>
      </c>
      <c r="AW716" s="12" t="s">
        <v>32</v>
      </c>
      <c r="AX716" s="12" t="s">
        <v>76</v>
      </c>
      <c r="AY716" s="253" t="s">
        <v>126</v>
      </c>
    </row>
    <row r="717" s="13" customFormat="1">
      <c r="B717" s="254"/>
      <c r="C717" s="255"/>
      <c r="D717" s="245" t="s">
        <v>135</v>
      </c>
      <c r="E717" s="256" t="s">
        <v>1</v>
      </c>
      <c r="F717" s="257" t="s">
        <v>82</v>
      </c>
      <c r="G717" s="255"/>
      <c r="H717" s="258">
        <v>1</v>
      </c>
      <c r="I717" s="259"/>
      <c r="J717" s="255"/>
      <c r="K717" s="255"/>
      <c r="L717" s="260"/>
      <c r="M717" s="261"/>
      <c r="N717" s="262"/>
      <c r="O717" s="262"/>
      <c r="P717" s="262"/>
      <c r="Q717" s="262"/>
      <c r="R717" s="262"/>
      <c r="S717" s="262"/>
      <c r="T717" s="263"/>
      <c r="AT717" s="264" t="s">
        <v>135</v>
      </c>
      <c r="AU717" s="264" t="s">
        <v>84</v>
      </c>
      <c r="AV717" s="13" t="s">
        <v>84</v>
      </c>
      <c r="AW717" s="13" t="s">
        <v>32</v>
      </c>
      <c r="AX717" s="13" t="s">
        <v>76</v>
      </c>
      <c r="AY717" s="264" t="s">
        <v>126</v>
      </c>
    </row>
    <row r="718" s="14" customFormat="1">
      <c r="B718" s="265"/>
      <c r="C718" s="266"/>
      <c r="D718" s="245" t="s">
        <v>135</v>
      </c>
      <c r="E718" s="267" t="s">
        <v>1</v>
      </c>
      <c r="F718" s="268" t="s">
        <v>138</v>
      </c>
      <c r="G718" s="266"/>
      <c r="H718" s="269">
        <v>1</v>
      </c>
      <c r="I718" s="270"/>
      <c r="J718" s="266"/>
      <c r="K718" s="266"/>
      <c r="L718" s="271"/>
      <c r="M718" s="272"/>
      <c r="N718" s="273"/>
      <c r="O718" s="273"/>
      <c r="P718" s="273"/>
      <c r="Q718" s="273"/>
      <c r="R718" s="273"/>
      <c r="S718" s="273"/>
      <c r="T718" s="274"/>
      <c r="AT718" s="275" t="s">
        <v>135</v>
      </c>
      <c r="AU718" s="275" t="s">
        <v>84</v>
      </c>
      <c r="AV718" s="14" t="s">
        <v>133</v>
      </c>
      <c r="AW718" s="14" t="s">
        <v>32</v>
      </c>
      <c r="AX718" s="14" t="s">
        <v>82</v>
      </c>
      <c r="AY718" s="275" t="s">
        <v>126</v>
      </c>
    </row>
    <row r="719" s="1" customFormat="1" ht="16.5" customHeight="1">
      <c r="B719" s="37"/>
      <c r="C719" s="230" t="s">
        <v>989</v>
      </c>
      <c r="D719" s="230" t="s">
        <v>128</v>
      </c>
      <c r="E719" s="231" t="s">
        <v>990</v>
      </c>
      <c r="F719" s="232" t="s">
        <v>991</v>
      </c>
      <c r="G719" s="233" t="s">
        <v>131</v>
      </c>
      <c r="H719" s="234">
        <v>24</v>
      </c>
      <c r="I719" s="235"/>
      <c r="J719" s="236">
        <f>ROUND(I719*H719,2)</f>
        <v>0</v>
      </c>
      <c r="K719" s="232" t="s">
        <v>132</v>
      </c>
      <c r="L719" s="42"/>
      <c r="M719" s="237" t="s">
        <v>1</v>
      </c>
      <c r="N719" s="238" t="s">
        <v>41</v>
      </c>
      <c r="O719" s="85"/>
      <c r="P719" s="239">
        <f>O719*H719</f>
        <v>0</v>
      </c>
      <c r="Q719" s="239">
        <v>0</v>
      </c>
      <c r="R719" s="239">
        <f>Q719*H719</f>
        <v>0</v>
      </c>
      <c r="S719" s="239">
        <v>0.02</v>
      </c>
      <c r="T719" s="240">
        <f>S719*H719</f>
        <v>0.47999999999999998</v>
      </c>
      <c r="AR719" s="241" t="s">
        <v>133</v>
      </c>
      <c r="AT719" s="241" t="s">
        <v>128</v>
      </c>
      <c r="AU719" s="241" t="s">
        <v>84</v>
      </c>
      <c r="AY719" s="16" t="s">
        <v>126</v>
      </c>
      <c r="BE719" s="242">
        <f>IF(N719="základní",J719,0)</f>
        <v>0</v>
      </c>
      <c r="BF719" s="242">
        <f>IF(N719="snížená",J719,0)</f>
        <v>0</v>
      </c>
      <c r="BG719" s="242">
        <f>IF(N719="zákl. přenesená",J719,0)</f>
        <v>0</v>
      </c>
      <c r="BH719" s="242">
        <f>IF(N719="sníž. přenesená",J719,0)</f>
        <v>0</v>
      </c>
      <c r="BI719" s="242">
        <f>IF(N719="nulová",J719,0)</f>
        <v>0</v>
      </c>
      <c r="BJ719" s="16" t="s">
        <v>82</v>
      </c>
      <c r="BK719" s="242">
        <f>ROUND(I719*H719,2)</f>
        <v>0</v>
      </c>
      <c r="BL719" s="16" t="s">
        <v>133</v>
      </c>
      <c r="BM719" s="241" t="s">
        <v>992</v>
      </c>
    </row>
    <row r="720" s="12" customFormat="1">
      <c r="B720" s="243"/>
      <c r="C720" s="244"/>
      <c r="D720" s="245" t="s">
        <v>135</v>
      </c>
      <c r="E720" s="246" t="s">
        <v>1</v>
      </c>
      <c r="F720" s="247" t="s">
        <v>683</v>
      </c>
      <c r="G720" s="244"/>
      <c r="H720" s="246" t="s">
        <v>1</v>
      </c>
      <c r="I720" s="248"/>
      <c r="J720" s="244"/>
      <c r="K720" s="244"/>
      <c r="L720" s="249"/>
      <c r="M720" s="250"/>
      <c r="N720" s="251"/>
      <c r="O720" s="251"/>
      <c r="P720" s="251"/>
      <c r="Q720" s="251"/>
      <c r="R720" s="251"/>
      <c r="S720" s="251"/>
      <c r="T720" s="252"/>
      <c r="AT720" s="253" t="s">
        <v>135</v>
      </c>
      <c r="AU720" s="253" t="s">
        <v>84</v>
      </c>
      <c r="AV720" s="12" t="s">
        <v>82</v>
      </c>
      <c r="AW720" s="12" t="s">
        <v>32</v>
      </c>
      <c r="AX720" s="12" t="s">
        <v>76</v>
      </c>
      <c r="AY720" s="253" t="s">
        <v>126</v>
      </c>
    </row>
    <row r="721" s="13" customFormat="1">
      <c r="B721" s="254"/>
      <c r="C721" s="255"/>
      <c r="D721" s="245" t="s">
        <v>135</v>
      </c>
      <c r="E721" s="256" t="s">
        <v>1</v>
      </c>
      <c r="F721" s="257" t="s">
        <v>195</v>
      </c>
      <c r="G721" s="255"/>
      <c r="H721" s="258">
        <v>24</v>
      </c>
      <c r="I721" s="259"/>
      <c r="J721" s="255"/>
      <c r="K721" s="255"/>
      <c r="L721" s="260"/>
      <c r="M721" s="261"/>
      <c r="N721" s="262"/>
      <c r="O721" s="262"/>
      <c r="P721" s="262"/>
      <c r="Q721" s="262"/>
      <c r="R721" s="262"/>
      <c r="S721" s="262"/>
      <c r="T721" s="263"/>
      <c r="AT721" s="264" t="s">
        <v>135</v>
      </c>
      <c r="AU721" s="264" t="s">
        <v>84</v>
      </c>
      <c r="AV721" s="13" t="s">
        <v>84</v>
      </c>
      <c r="AW721" s="13" t="s">
        <v>32</v>
      </c>
      <c r="AX721" s="13" t="s">
        <v>76</v>
      </c>
      <c r="AY721" s="264" t="s">
        <v>126</v>
      </c>
    </row>
    <row r="722" s="14" customFormat="1">
      <c r="B722" s="265"/>
      <c r="C722" s="266"/>
      <c r="D722" s="245" t="s">
        <v>135</v>
      </c>
      <c r="E722" s="267" t="s">
        <v>1</v>
      </c>
      <c r="F722" s="268" t="s">
        <v>138</v>
      </c>
      <c r="G722" s="266"/>
      <c r="H722" s="269">
        <v>24</v>
      </c>
      <c r="I722" s="270"/>
      <c r="J722" s="266"/>
      <c r="K722" s="266"/>
      <c r="L722" s="271"/>
      <c r="M722" s="272"/>
      <c r="N722" s="273"/>
      <c r="O722" s="273"/>
      <c r="P722" s="273"/>
      <c r="Q722" s="273"/>
      <c r="R722" s="273"/>
      <c r="S722" s="273"/>
      <c r="T722" s="274"/>
      <c r="AT722" s="275" t="s">
        <v>135</v>
      </c>
      <c r="AU722" s="275" t="s">
        <v>84</v>
      </c>
      <c r="AV722" s="14" t="s">
        <v>133</v>
      </c>
      <c r="AW722" s="14" t="s">
        <v>32</v>
      </c>
      <c r="AX722" s="14" t="s">
        <v>82</v>
      </c>
      <c r="AY722" s="275" t="s">
        <v>126</v>
      </c>
    </row>
    <row r="723" s="1" customFormat="1" ht="16.5" customHeight="1">
      <c r="B723" s="37"/>
      <c r="C723" s="230" t="s">
        <v>993</v>
      </c>
      <c r="D723" s="230" t="s">
        <v>128</v>
      </c>
      <c r="E723" s="231" t="s">
        <v>990</v>
      </c>
      <c r="F723" s="232" t="s">
        <v>991</v>
      </c>
      <c r="G723" s="233" t="s">
        <v>131</v>
      </c>
      <c r="H723" s="234">
        <v>9.375</v>
      </c>
      <c r="I723" s="235"/>
      <c r="J723" s="236">
        <f>ROUND(I723*H723,2)</f>
        <v>0</v>
      </c>
      <c r="K723" s="232" t="s">
        <v>132</v>
      </c>
      <c r="L723" s="42"/>
      <c r="M723" s="237" t="s">
        <v>1</v>
      </c>
      <c r="N723" s="238" t="s">
        <v>41</v>
      </c>
      <c r="O723" s="85"/>
      <c r="P723" s="239">
        <f>O723*H723</f>
        <v>0</v>
      </c>
      <c r="Q723" s="239">
        <v>0</v>
      </c>
      <c r="R723" s="239">
        <f>Q723*H723</f>
        <v>0</v>
      </c>
      <c r="S723" s="239">
        <v>0.02</v>
      </c>
      <c r="T723" s="240">
        <f>S723*H723</f>
        <v>0.1875</v>
      </c>
      <c r="AR723" s="241" t="s">
        <v>133</v>
      </c>
      <c r="AT723" s="241" t="s">
        <v>128</v>
      </c>
      <c r="AU723" s="241" t="s">
        <v>84</v>
      </c>
      <c r="AY723" s="16" t="s">
        <v>126</v>
      </c>
      <c r="BE723" s="242">
        <f>IF(N723="základní",J723,0)</f>
        <v>0</v>
      </c>
      <c r="BF723" s="242">
        <f>IF(N723="snížená",J723,0)</f>
        <v>0</v>
      </c>
      <c r="BG723" s="242">
        <f>IF(N723="zákl. přenesená",J723,0)</f>
        <v>0</v>
      </c>
      <c r="BH723" s="242">
        <f>IF(N723="sníž. přenesená",J723,0)</f>
        <v>0</v>
      </c>
      <c r="BI723" s="242">
        <f>IF(N723="nulová",J723,0)</f>
        <v>0</v>
      </c>
      <c r="BJ723" s="16" t="s">
        <v>82</v>
      </c>
      <c r="BK723" s="242">
        <f>ROUND(I723*H723,2)</f>
        <v>0</v>
      </c>
      <c r="BL723" s="16" t="s">
        <v>133</v>
      </c>
      <c r="BM723" s="241" t="s">
        <v>994</v>
      </c>
    </row>
    <row r="724" s="12" customFormat="1">
      <c r="B724" s="243"/>
      <c r="C724" s="244"/>
      <c r="D724" s="245" t="s">
        <v>135</v>
      </c>
      <c r="E724" s="246" t="s">
        <v>1</v>
      </c>
      <c r="F724" s="247" t="s">
        <v>995</v>
      </c>
      <c r="G724" s="244"/>
      <c r="H724" s="246" t="s">
        <v>1</v>
      </c>
      <c r="I724" s="248"/>
      <c r="J724" s="244"/>
      <c r="K724" s="244"/>
      <c r="L724" s="249"/>
      <c r="M724" s="250"/>
      <c r="N724" s="251"/>
      <c r="O724" s="251"/>
      <c r="P724" s="251"/>
      <c r="Q724" s="251"/>
      <c r="R724" s="251"/>
      <c r="S724" s="251"/>
      <c r="T724" s="252"/>
      <c r="AT724" s="253" t="s">
        <v>135</v>
      </c>
      <c r="AU724" s="253" t="s">
        <v>84</v>
      </c>
      <c r="AV724" s="12" t="s">
        <v>82</v>
      </c>
      <c r="AW724" s="12" t="s">
        <v>32</v>
      </c>
      <c r="AX724" s="12" t="s">
        <v>76</v>
      </c>
      <c r="AY724" s="253" t="s">
        <v>126</v>
      </c>
    </row>
    <row r="725" s="13" customFormat="1">
      <c r="B725" s="254"/>
      <c r="C725" s="255"/>
      <c r="D725" s="245" t="s">
        <v>135</v>
      </c>
      <c r="E725" s="256" t="s">
        <v>1</v>
      </c>
      <c r="F725" s="257" t="s">
        <v>996</v>
      </c>
      <c r="G725" s="255"/>
      <c r="H725" s="258">
        <v>9.375</v>
      </c>
      <c r="I725" s="259"/>
      <c r="J725" s="255"/>
      <c r="K725" s="255"/>
      <c r="L725" s="260"/>
      <c r="M725" s="261"/>
      <c r="N725" s="262"/>
      <c r="O725" s="262"/>
      <c r="P725" s="262"/>
      <c r="Q725" s="262"/>
      <c r="R725" s="262"/>
      <c r="S725" s="262"/>
      <c r="T725" s="263"/>
      <c r="AT725" s="264" t="s">
        <v>135</v>
      </c>
      <c r="AU725" s="264" t="s">
        <v>84</v>
      </c>
      <c r="AV725" s="13" t="s">
        <v>84</v>
      </c>
      <c r="AW725" s="13" t="s">
        <v>32</v>
      </c>
      <c r="AX725" s="13" t="s">
        <v>76</v>
      </c>
      <c r="AY725" s="264" t="s">
        <v>126</v>
      </c>
    </row>
    <row r="726" s="14" customFormat="1">
      <c r="B726" s="265"/>
      <c r="C726" s="266"/>
      <c r="D726" s="245" t="s">
        <v>135</v>
      </c>
      <c r="E726" s="267" t="s">
        <v>1</v>
      </c>
      <c r="F726" s="268" t="s">
        <v>138</v>
      </c>
      <c r="G726" s="266"/>
      <c r="H726" s="269">
        <v>9.375</v>
      </c>
      <c r="I726" s="270"/>
      <c r="J726" s="266"/>
      <c r="K726" s="266"/>
      <c r="L726" s="271"/>
      <c r="M726" s="272"/>
      <c r="N726" s="273"/>
      <c r="O726" s="273"/>
      <c r="P726" s="273"/>
      <c r="Q726" s="273"/>
      <c r="R726" s="273"/>
      <c r="S726" s="273"/>
      <c r="T726" s="274"/>
      <c r="AT726" s="275" t="s">
        <v>135</v>
      </c>
      <c r="AU726" s="275" t="s">
        <v>84</v>
      </c>
      <c r="AV726" s="14" t="s">
        <v>133</v>
      </c>
      <c r="AW726" s="14" t="s">
        <v>32</v>
      </c>
      <c r="AX726" s="14" t="s">
        <v>82</v>
      </c>
      <c r="AY726" s="275" t="s">
        <v>126</v>
      </c>
    </row>
    <row r="727" s="1" customFormat="1" ht="16.5" customHeight="1">
      <c r="B727" s="37"/>
      <c r="C727" s="230" t="s">
        <v>997</v>
      </c>
      <c r="D727" s="230" t="s">
        <v>128</v>
      </c>
      <c r="E727" s="231" t="s">
        <v>998</v>
      </c>
      <c r="F727" s="232" t="s">
        <v>999</v>
      </c>
      <c r="G727" s="233" t="s">
        <v>247</v>
      </c>
      <c r="H727" s="234">
        <v>1</v>
      </c>
      <c r="I727" s="235"/>
      <c r="J727" s="236">
        <f>ROUND(I727*H727,2)</f>
        <v>0</v>
      </c>
      <c r="K727" s="232" t="s">
        <v>1</v>
      </c>
      <c r="L727" s="42"/>
      <c r="M727" s="237" t="s">
        <v>1</v>
      </c>
      <c r="N727" s="238" t="s">
        <v>41</v>
      </c>
      <c r="O727" s="85"/>
      <c r="P727" s="239">
        <f>O727*H727</f>
        <v>0</v>
      </c>
      <c r="Q727" s="239">
        <v>0</v>
      </c>
      <c r="R727" s="239">
        <f>Q727*H727</f>
        <v>0</v>
      </c>
      <c r="S727" s="239">
        <v>0</v>
      </c>
      <c r="T727" s="240">
        <f>S727*H727</f>
        <v>0</v>
      </c>
      <c r="AR727" s="241" t="s">
        <v>133</v>
      </c>
      <c r="AT727" s="241" t="s">
        <v>128</v>
      </c>
      <c r="AU727" s="241" t="s">
        <v>84</v>
      </c>
      <c r="AY727" s="16" t="s">
        <v>126</v>
      </c>
      <c r="BE727" s="242">
        <f>IF(N727="základní",J727,0)</f>
        <v>0</v>
      </c>
      <c r="BF727" s="242">
        <f>IF(N727="snížená",J727,0)</f>
        <v>0</v>
      </c>
      <c r="BG727" s="242">
        <f>IF(N727="zákl. přenesená",J727,0)</f>
        <v>0</v>
      </c>
      <c r="BH727" s="242">
        <f>IF(N727="sníž. přenesená",J727,0)</f>
        <v>0</v>
      </c>
      <c r="BI727" s="242">
        <f>IF(N727="nulová",J727,0)</f>
        <v>0</v>
      </c>
      <c r="BJ727" s="16" t="s">
        <v>82</v>
      </c>
      <c r="BK727" s="242">
        <f>ROUND(I727*H727,2)</f>
        <v>0</v>
      </c>
      <c r="BL727" s="16" t="s">
        <v>133</v>
      </c>
      <c r="BM727" s="241" t="s">
        <v>1000</v>
      </c>
    </row>
    <row r="728" s="12" customFormat="1">
      <c r="B728" s="243"/>
      <c r="C728" s="244"/>
      <c r="D728" s="245" t="s">
        <v>135</v>
      </c>
      <c r="E728" s="246" t="s">
        <v>1</v>
      </c>
      <c r="F728" s="247" t="s">
        <v>1001</v>
      </c>
      <c r="G728" s="244"/>
      <c r="H728" s="246" t="s">
        <v>1</v>
      </c>
      <c r="I728" s="248"/>
      <c r="J728" s="244"/>
      <c r="K728" s="244"/>
      <c r="L728" s="249"/>
      <c r="M728" s="250"/>
      <c r="N728" s="251"/>
      <c r="O728" s="251"/>
      <c r="P728" s="251"/>
      <c r="Q728" s="251"/>
      <c r="R728" s="251"/>
      <c r="S728" s="251"/>
      <c r="T728" s="252"/>
      <c r="AT728" s="253" t="s">
        <v>135</v>
      </c>
      <c r="AU728" s="253" t="s">
        <v>84</v>
      </c>
      <c r="AV728" s="12" t="s">
        <v>82</v>
      </c>
      <c r="AW728" s="12" t="s">
        <v>32</v>
      </c>
      <c r="AX728" s="12" t="s">
        <v>76</v>
      </c>
      <c r="AY728" s="253" t="s">
        <v>126</v>
      </c>
    </row>
    <row r="729" s="13" customFormat="1">
      <c r="B729" s="254"/>
      <c r="C729" s="255"/>
      <c r="D729" s="245" t="s">
        <v>135</v>
      </c>
      <c r="E729" s="256" t="s">
        <v>1</v>
      </c>
      <c r="F729" s="257" t="s">
        <v>82</v>
      </c>
      <c r="G729" s="255"/>
      <c r="H729" s="258">
        <v>1</v>
      </c>
      <c r="I729" s="259"/>
      <c r="J729" s="255"/>
      <c r="K729" s="255"/>
      <c r="L729" s="260"/>
      <c r="M729" s="261"/>
      <c r="N729" s="262"/>
      <c r="O729" s="262"/>
      <c r="P729" s="262"/>
      <c r="Q729" s="262"/>
      <c r="R729" s="262"/>
      <c r="S729" s="262"/>
      <c r="T729" s="263"/>
      <c r="AT729" s="264" t="s">
        <v>135</v>
      </c>
      <c r="AU729" s="264" t="s">
        <v>84</v>
      </c>
      <c r="AV729" s="13" t="s">
        <v>84</v>
      </c>
      <c r="AW729" s="13" t="s">
        <v>32</v>
      </c>
      <c r="AX729" s="13" t="s">
        <v>76</v>
      </c>
      <c r="AY729" s="264" t="s">
        <v>126</v>
      </c>
    </row>
    <row r="730" s="14" customFormat="1">
      <c r="B730" s="265"/>
      <c r="C730" s="266"/>
      <c r="D730" s="245" t="s">
        <v>135</v>
      </c>
      <c r="E730" s="267" t="s">
        <v>1</v>
      </c>
      <c r="F730" s="268" t="s">
        <v>138</v>
      </c>
      <c r="G730" s="266"/>
      <c r="H730" s="269">
        <v>1</v>
      </c>
      <c r="I730" s="270"/>
      <c r="J730" s="266"/>
      <c r="K730" s="266"/>
      <c r="L730" s="271"/>
      <c r="M730" s="272"/>
      <c r="N730" s="273"/>
      <c r="O730" s="273"/>
      <c r="P730" s="273"/>
      <c r="Q730" s="273"/>
      <c r="R730" s="273"/>
      <c r="S730" s="273"/>
      <c r="T730" s="274"/>
      <c r="AT730" s="275" t="s">
        <v>135</v>
      </c>
      <c r="AU730" s="275" t="s">
        <v>84</v>
      </c>
      <c r="AV730" s="14" t="s">
        <v>133</v>
      </c>
      <c r="AW730" s="14" t="s">
        <v>32</v>
      </c>
      <c r="AX730" s="14" t="s">
        <v>82</v>
      </c>
      <c r="AY730" s="275" t="s">
        <v>126</v>
      </c>
    </row>
    <row r="731" s="1" customFormat="1" ht="16.5" customHeight="1">
      <c r="B731" s="37"/>
      <c r="C731" s="230" t="s">
        <v>1002</v>
      </c>
      <c r="D731" s="230" t="s">
        <v>128</v>
      </c>
      <c r="E731" s="231" t="s">
        <v>1003</v>
      </c>
      <c r="F731" s="232" t="s">
        <v>1004</v>
      </c>
      <c r="G731" s="233" t="s">
        <v>199</v>
      </c>
      <c r="H731" s="234">
        <v>47</v>
      </c>
      <c r="I731" s="235"/>
      <c r="J731" s="236">
        <f>ROUND(I731*H731,2)</f>
        <v>0</v>
      </c>
      <c r="K731" s="232" t="s">
        <v>1</v>
      </c>
      <c r="L731" s="42"/>
      <c r="M731" s="237" t="s">
        <v>1</v>
      </c>
      <c r="N731" s="238" t="s">
        <v>41</v>
      </c>
      <c r="O731" s="85"/>
      <c r="P731" s="239">
        <f>O731*H731</f>
        <v>0</v>
      </c>
      <c r="Q731" s="239">
        <v>0</v>
      </c>
      <c r="R731" s="239">
        <f>Q731*H731</f>
        <v>0</v>
      </c>
      <c r="S731" s="239">
        <v>0</v>
      </c>
      <c r="T731" s="240">
        <f>S731*H731</f>
        <v>0</v>
      </c>
      <c r="AR731" s="241" t="s">
        <v>133</v>
      </c>
      <c r="AT731" s="241" t="s">
        <v>128</v>
      </c>
      <c r="AU731" s="241" t="s">
        <v>84</v>
      </c>
      <c r="AY731" s="16" t="s">
        <v>126</v>
      </c>
      <c r="BE731" s="242">
        <f>IF(N731="základní",J731,0)</f>
        <v>0</v>
      </c>
      <c r="BF731" s="242">
        <f>IF(N731="snížená",J731,0)</f>
        <v>0</v>
      </c>
      <c r="BG731" s="242">
        <f>IF(N731="zákl. přenesená",J731,0)</f>
        <v>0</v>
      </c>
      <c r="BH731" s="242">
        <f>IF(N731="sníž. přenesená",J731,0)</f>
        <v>0</v>
      </c>
      <c r="BI731" s="242">
        <f>IF(N731="nulová",J731,0)</f>
        <v>0</v>
      </c>
      <c r="BJ731" s="16" t="s">
        <v>82</v>
      </c>
      <c r="BK731" s="242">
        <f>ROUND(I731*H731,2)</f>
        <v>0</v>
      </c>
      <c r="BL731" s="16" t="s">
        <v>133</v>
      </c>
      <c r="BM731" s="241" t="s">
        <v>1005</v>
      </c>
    </row>
    <row r="732" s="12" customFormat="1">
      <c r="B732" s="243"/>
      <c r="C732" s="244"/>
      <c r="D732" s="245" t="s">
        <v>135</v>
      </c>
      <c r="E732" s="246" t="s">
        <v>1</v>
      </c>
      <c r="F732" s="247" t="s">
        <v>1006</v>
      </c>
      <c r="G732" s="244"/>
      <c r="H732" s="246" t="s">
        <v>1</v>
      </c>
      <c r="I732" s="248"/>
      <c r="J732" s="244"/>
      <c r="K732" s="244"/>
      <c r="L732" s="249"/>
      <c r="M732" s="250"/>
      <c r="N732" s="251"/>
      <c r="O732" s="251"/>
      <c r="P732" s="251"/>
      <c r="Q732" s="251"/>
      <c r="R732" s="251"/>
      <c r="S732" s="251"/>
      <c r="T732" s="252"/>
      <c r="AT732" s="253" t="s">
        <v>135</v>
      </c>
      <c r="AU732" s="253" t="s">
        <v>84</v>
      </c>
      <c r="AV732" s="12" t="s">
        <v>82</v>
      </c>
      <c r="AW732" s="12" t="s">
        <v>32</v>
      </c>
      <c r="AX732" s="12" t="s">
        <v>76</v>
      </c>
      <c r="AY732" s="253" t="s">
        <v>126</v>
      </c>
    </row>
    <row r="733" s="13" customFormat="1">
      <c r="B733" s="254"/>
      <c r="C733" s="255"/>
      <c r="D733" s="245" t="s">
        <v>135</v>
      </c>
      <c r="E733" s="256" t="s">
        <v>1</v>
      </c>
      <c r="F733" s="257" t="s">
        <v>495</v>
      </c>
      <c r="G733" s="255"/>
      <c r="H733" s="258">
        <v>47</v>
      </c>
      <c r="I733" s="259"/>
      <c r="J733" s="255"/>
      <c r="K733" s="255"/>
      <c r="L733" s="260"/>
      <c r="M733" s="261"/>
      <c r="N733" s="262"/>
      <c r="O733" s="262"/>
      <c r="P733" s="262"/>
      <c r="Q733" s="262"/>
      <c r="R733" s="262"/>
      <c r="S733" s="262"/>
      <c r="T733" s="263"/>
      <c r="AT733" s="264" t="s">
        <v>135</v>
      </c>
      <c r="AU733" s="264" t="s">
        <v>84</v>
      </c>
      <c r="AV733" s="13" t="s">
        <v>84</v>
      </c>
      <c r="AW733" s="13" t="s">
        <v>32</v>
      </c>
      <c r="AX733" s="13" t="s">
        <v>76</v>
      </c>
      <c r="AY733" s="264" t="s">
        <v>126</v>
      </c>
    </row>
    <row r="734" s="14" customFormat="1">
      <c r="B734" s="265"/>
      <c r="C734" s="266"/>
      <c r="D734" s="245" t="s">
        <v>135</v>
      </c>
      <c r="E734" s="267" t="s">
        <v>1</v>
      </c>
      <c r="F734" s="268" t="s">
        <v>138</v>
      </c>
      <c r="G734" s="266"/>
      <c r="H734" s="269">
        <v>47</v>
      </c>
      <c r="I734" s="270"/>
      <c r="J734" s="266"/>
      <c r="K734" s="266"/>
      <c r="L734" s="271"/>
      <c r="M734" s="272"/>
      <c r="N734" s="273"/>
      <c r="O734" s="273"/>
      <c r="P734" s="273"/>
      <c r="Q734" s="273"/>
      <c r="R734" s="273"/>
      <c r="S734" s="273"/>
      <c r="T734" s="274"/>
      <c r="AT734" s="275" t="s">
        <v>135</v>
      </c>
      <c r="AU734" s="275" t="s">
        <v>84</v>
      </c>
      <c r="AV734" s="14" t="s">
        <v>133</v>
      </c>
      <c r="AW734" s="14" t="s">
        <v>32</v>
      </c>
      <c r="AX734" s="14" t="s">
        <v>82</v>
      </c>
      <c r="AY734" s="275" t="s">
        <v>126</v>
      </c>
    </row>
    <row r="735" s="1" customFormat="1" ht="16.5" customHeight="1">
      <c r="B735" s="37"/>
      <c r="C735" s="230" t="s">
        <v>1007</v>
      </c>
      <c r="D735" s="230" t="s">
        <v>128</v>
      </c>
      <c r="E735" s="231" t="s">
        <v>1008</v>
      </c>
      <c r="F735" s="232" t="s">
        <v>1009</v>
      </c>
      <c r="G735" s="233" t="s">
        <v>199</v>
      </c>
      <c r="H735" s="234">
        <v>47</v>
      </c>
      <c r="I735" s="235"/>
      <c r="J735" s="236">
        <f>ROUND(I735*H735,2)</f>
        <v>0</v>
      </c>
      <c r="K735" s="232" t="s">
        <v>1</v>
      </c>
      <c r="L735" s="42"/>
      <c r="M735" s="237" t="s">
        <v>1</v>
      </c>
      <c r="N735" s="238" t="s">
        <v>41</v>
      </c>
      <c r="O735" s="85"/>
      <c r="P735" s="239">
        <f>O735*H735</f>
        <v>0</v>
      </c>
      <c r="Q735" s="239">
        <v>0</v>
      </c>
      <c r="R735" s="239">
        <f>Q735*H735</f>
        <v>0</v>
      </c>
      <c r="S735" s="239">
        <v>0</v>
      </c>
      <c r="T735" s="240">
        <f>S735*H735</f>
        <v>0</v>
      </c>
      <c r="AR735" s="241" t="s">
        <v>133</v>
      </c>
      <c r="AT735" s="241" t="s">
        <v>128</v>
      </c>
      <c r="AU735" s="241" t="s">
        <v>84</v>
      </c>
      <c r="AY735" s="16" t="s">
        <v>126</v>
      </c>
      <c r="BE735" s="242">
        <f>IF(N735="základní",J735,0)</f>
        <v>0</v>
      </c>
      <c r="BF735" s="242">
        <f>IF(N735="snížená",J735,0)</f>
        <v>0</v>
      </c>
      <c r="BG735" s="242">
        <f>IF(N735="zákl. přenesená",J735,0)</f>
        <v>0</v>
      </c>
      <c r="BH735" s="242">
        <f>IF(N735="sníž. přenesená",J735,0)</f>
        <v>0</v>
      </c>
      <c r="BI735" s="242">
        <f>IF(N735="nulová",J735,0)</f>
        <v>0</v>
      </c>
      <c r="BJ735" s="16" t="s">
        <v>82</v>
      </c>
      <c r="BK735" s="242">
        <f>ROUND(I735*H735,2)</f>
        <v>0</v>
      </c>
      <c r="BL735" s="16" t="s">
        <v>133</v>
      </c>
      <c r="BM735" s="241" t="s">
        <v>1010</v>
      </c>
    </row>
    <row r="736" s="12" customFormat="1">
      <c r="B736" s="243"/>
      <c r="C736" s="244"/>
      <c r="D736" s="245" t="s">
        <v>135</v>
      </c>
      <c r="E736" s="246" t="s">
        <v>1</v>
      </c>
      <c r="F736" s="247" t="s">
        <v>1011</v>
      </c>
      <c r="G736" s="244"/>
      <c r="H736" s="246" t="s">
        <v>1</v>
      </c>
      <c r="I736" s="248"/>
      <c r="J736" s="244"/>
      <c r="K736" s="244"/>
      <c r="L736" s="249"/>
      <c r="M736" s="250"/>
      <c r="N736" s="251"/>
      <c r="O736" s="251"/>
      <c r="P736" s="251"/>
      <c r="Q736" s="251"/>
      <c r="R736" s="251"/>
      <c r="S736" s="251"/>
      <c r="T736" s="252"/>
      <c r="AT736" s="253" t="s">
        <v>135</v>
      </c>
      <c r="AU736" s="253" t="s">
        <v>84</v>
      </c>
      <c r="AV736" s="12" t="s">
        <v>82</v>
      </c>
      <c r="AW736" s="12" t="s">
        <v>32</v>
      </c>
      <c r="AX736" s="12" t="s">
        <v>76</v>
      </c>
      <c r="AY736" s="253" t="s">
        <v>126</v>
      </c>
    </row>
    <row r="737" s="13" customFormat="1">
      <c r="B737" s="254"/>
      <c r="C737" s="255"/>
      <c r="D737" s="245" t="s">
        <v>135</v>
      </c>
      <c r="E737" s="256" t="s">
        <v>1</v>
      </c>
      <c r="F737" s="257" t="s">
        <v>495</v>
      </c>
      <c r="G737" s="255"/>
      <c r="H737" s="258">
        <v>47</v>
      </c>
      <c r="I737" s="259"/>
      <c r="J737" s="255"/>
      <c r="K737" s="255"/>
      <c r="L737" s="260"/>
      <c r="M737" s="261"/>
      <c r="N737" s="262"/>
      <c r="O737" s="262"/>
      <c r="P737" s="262"/>
      <c r="Q737" s="262"/>
      <c r="R737" s="262"/>
      <c r="S737" s="262"/>
      <c r="T737" s="263"/>
      <c r="AT737" s="264" t="s">
        <v>135</v>
      </c>
      <c r="AU737" s="264" t="s">
        <v>84</v>
      </c>
      <c r="AV737" s="13" t="s">
        <v>84</v>
      </c>
      <c r="AW737" s="13" t="s">
        <v>32</v>
      </c>
      <c r="AX737" s="13" t="s">
        <v>76</v>
      </c>
      <c r="AY737" s="264" t="s">
        <v>126</v>
      </c>
    </row>
    <row r="738" s="14" customFormat="1">
      <c r="B738" s="265"/>
      <c r="C738" s="266"/>
      <c r="D738" s="245" t="s">
        <v>135</v>
      </c>
      <c r="E738" s="267" t="s">
        <v>1</v>
      </c>
      <c r="F738" s="268" t="s">
        <v>138</v>
      </c>
      <c r="G738" s="266"/>
      <c r="H738" s="269">
        <v>47</v>
      </c>
      <c r="I738" s="270"/>
      <c r="J738" s="266"/>
      <c r="K738" s="266"/>
      <c r="L738" s="271"/>
      <c r="M738" s="272"/>
      <c r="N738" s="273"/>
      <c r="O738" s="273"/>
      <c r="P738" s="273"/>
      <c r="Q738" s="273"/>
      <c r="R738" s="273"/>
      <c r="S738" s="273"/>
      <c r="T738" s="274"/>
      <c r="AT738" s="275" t="s">
        <v>135</v>
      </c>
      <c r="AU738" s="275" t="s">
        <v>84</v>
      </c>
      <c r="AV738" s="14" t="s">
        <v>133</v>
      </c>
      <c r="AW738" s="14" t="s">
        <v>32</v>
      </c>
      <c r="AX738" s="14" t="s">
        <v>82</v>
      </c>
      <c r="AY738" s="275" t="s">
        <v>126</v>
      </c>
    </row>
    <row r="739" s="11" customFormat="1" ht="22.8" customHeight="1">
      <c r="B739" s="214"/>
      <c r="C739" s="215"/>
      <c r="D739" s="216" t="s">
        <v>75</v>
      </c>
      <c r="E739" s="228" t="s">
        <v>335</v>
      </c>
      <c r="F739" s="228" t="s">
        <v>336</v>
      </c>
      <c r="G739" s="215"/>
      <c r="H739" s="215"/>
      <c r="I739" s="218"/>
      <c r="J739" s="229">
        <f>BK739</f>
        <v>0</v>
      </c>
      <c r="K739" s="215"/>
      <c r="L739" s="220"/>
      <c r="M739" s="221"/>
      <c r="N739" s="222"/>
      <c r="O739" s="222"/>
      <c r="P739" s="223">
        <f>SUM(P740:P741)</f>
        <v>0</v>
      </c>
      <c r="Q739" s="222"/>
      <c r="R739" s="223">
        <f>SUM(R740:R741)</f>
        <v>0</v>
      </c>
      <c r="S739" s="222"/>
      <c r="T739" s="224">
        <f>SUM(T740:T741)</f>
        <v>0</v>
      </c>
      <c r="AR739" s="225" t="s">
        <v>82</v>
      </c>
      <c r="AT739" s="226" t="s">
        <v>75</v>
      </c>
      <c r="AU739" s="226" t="s">
        <v>82</v>
      </c>
      <c r="AY739" s="225" t="s">
        <v>126</v>
      </c>
      <c r="BK739" s="227">
        <f>SUM(BK740:BK741)</f>
        <v>0</v>
      </c>
    </row>
    <row r="740" s="1" customFormat="1" ht="24" customHeight="1">
      <c r="B740" s="37"/>
      <c r="C740" s="230" t="s">
        <v>1012</v>
      </c>
      <c r="D740" s="230" t="s">
        <v>128</v>
      </c>
      <c r="E740" s="231" t="s">
        <v>338</v>
      </c>
      <c r="F740" s="232" t="s">
        <v>339</v>
      </c>
      <c r="G740" s="233" t="s">
        <v>231</v>
      </c>
      <c r="H740" s="234">
        <v>357.25200000000001</v>
      </c>
      <c r="I740" s="235"/>
      <c r="J740" s="236">
        <f>ROUND(I740*H740,2)</f>
        <v>0</v>
      </c>
      <c r="K740" s="232" t="s">
        <v>132</v>
      </c>
      <c r="L740" s="42"/>
      <c r="M740" s="237" t="s">
        <v>1</v>
      </c>
      <c r="N740" s="238" t="s">
        <v>41</v>
      </c>
      <c r="O740" s="85"/>
      <c r="P740" s="239">
        <f>O740*H740</f>
        <v>0</v>
      </c>
      <c r="Q740" s="239">
        <v>0</v>
      </c>
      <c r="R740" s="239">
        <f>Q740*H740</f>
        <v>0</v>
      </c>
      <c r="S740" s="239">
        <v>0</v>
      </c>
      <c r="T740" s="240">
        <f>S740*H740</f>
        <v>0</v>
      </c>
      <c r="AR740" s="241" t="s">
        <v>133</v>
      </c>
      <c r="AT740" s="241" t="s">
        <v>128</v>
      </c>
      <c r="AU740" s="241" t="s">
        <v>84</v>
      </c>
      <c r="AY740" s="16" t="s">
        <v>126</v>
      </c>
      <c r="BE740" s="242">
        <f>IF(N740="základní",J740,0)</f>
        <v>0</v>
      </c>
      <c r="BF740" s="242">
        <f>IF(N740="snížená",J740,0)</f>
        <v>0</v>
      </c>
      <c r="BG740" s="242">
        <f>IF(N740="zákl. přenesená",J740,0)</f>
        <v>0</v>
      </c>
      <c r="BH740" s="242">
        <f>IF(N740="sníž. přenesená",J740,0)</f>
        <v>0</v>
      </c>
      <c r="BI740" s="242">
        <f>IF(N740="nulová",J740,0)</f>
        <v>0</v>
      </c>
      <c r="BJ740" s="16" t="s">
        <v>82</v>
      </c>
      <c r="BK740" s="242">
        <f>ROUND(I740*H740,2)</f>
        <v>0</v>
      </c>
      <c r="BL740" s="16" t="s">
        <v>133</v>
      </c>
      <c r="BM740" s="241" t="s">
        <v>1013</v>
      </c>
    </row>
    <row r="741" s="1" customFormat="1" ht="24" customHeight="1">
      <c r="B741" s="37"/>
      <c r="C741" s="230" t="s">
        <v>1014</v>
      </c>
      <c r="D741" s="230" t="s">
        <v>128</v>
      </c>
      <c r="E741" s="231" t="s">
        <v>342</v>
      </c>
      <c r="F741" s="232" t="s">
        <v>343</v>
      </c>
      <c r="G741" s="233" t="s">
        <v>231</v>
      </c>
      <c r="H741" s="234">
        <v>357.25200000000001</v>
      </c>
      <c r="I741" s="235"/>
      <c r="J741" s="236">
        <f>ROUND(I741*H741,2)</f>
        <v>0</v>
      </c>
      <c r="K741" s="232" t="s">
        <v>132</v>
      </c>
      <c r="L741" s="42"/>
      <c r="M741" s="276" t="s">
        <v>1</v>
      </c>
      <c r="N741" s="277" t="s">
        <v>41</v>
      </c>
      <c r="O741" s="278"/>
      <c r="P741" s="279">
        <f>O741*H741</f>
        <v>0</v>
      </c>
      <c r="Q741" s="279">
        <v>0</v>
      </c>
      <c r="R741" s="279">
        <f>Q741*H741</f>
        <v>0</v>
      </c>
      <c r="S741" s="279">
        <v>0</v>
      </c>
      <c r="T741" s="280">
        <f>S741*H741</f>
        <v>0</v>
      </c>
      <c r="AR741" s="241" t="s">
        <v>133</v>
      </c>
      <c r="AT741" s="241" t="s">
        <v>128</v>
      </c>
      <c r="AU741" s="241" t="s">
        <v>84</v>
      </c>
      <c r="AY741" s="16" t="s">
        <v>126</v>
      </c>
      <c r="BE741" s="242">
        <f>IF(N741="základní",J741,0)</f>
        <v>0</v>
      </c>
      <c r="BF741" s="242">
        <f>IF(N741="snížená",J741,0)</f>
        <v>0</v>
      </c>
      <c r="BG741" s="242">
        <f>IF(N741="zákl. přenesená",J741,0)</f>
        <v>0</v>
      </c>
      <c r="BH741" s="242">
        <f>IF(N741="sníž. přenesená",J741,0)</f>
        <v>0</v>
      </c>
      <c r="BI741" s="242">
        <f>IF(N741="nulová",J741,0)</f>
        <v>0</v>
      </c>
      <c r="BJ741" s="16" t="s">
        <v>82</v>
      </c>
      <c r="BK741" s="242">
        <f>ROUND(I741*H741,2)</f>
        <v>0</v>
      </c>
      <c r="BL741" s="16" t="s">
        <v>133</v>
      </c>
      <c r="BM741" s="241" t="s">
        <v>1015</v>
      </c>
    </row>
    <row r="742" s="1" customFormat="1" ht="6.96" customHeight="1">
      <c r="B742" s="60"/>
      <c r="C742" s="61"/>
      <c r="D742" s="61"/>
      <c r="E742" s="61"/>
      <c r="F742" s="61"/>
      <c r="G742" s="61"/>
      <c r="H742" s="61"/>
      <c r="I742" s="181"/>
      <c r="J742" s="61"/>
      <c r="K742" s="61"/>
      <c r="L742" s="42"/>
    </row>
  </sheetData>
  <sheetProtection sheet="1" autoFilter="0" formatColumns="0" formatRows="0" objects="1" scenarios="1" spinCount="100000" saltValue="t9YzJMnFVFJrMvqXBowIoTeNV4or9J94AcPBtQswtUmycH9twCPH42PiYrgTpaE1IyhCa6lZm62Og908zmqOoQ==" hashValue="EB17DT7xjoZ/NfrO4wP0+EyiqsK7bOJaGWQgrWbV5uOm68v9w3zCb2JzawOYS2zZ2Lhw/j/tck1S5D307dxMSA==" algorithmName="SHA-512" password="CC35"/>
  <autoFilter ref="C127:K74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95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84</v>
      </c>
    </row>
    <row r="4" ht="24.96" customHeight="1">
      <c r="B4" s="19"/>
      <c r="D4" s="144" t="s">
        <v>96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Rychnov nad Kněžnou - Parkoviště u zimního stadionu</v>
      </c>
      <c r="F7" s="146"/>
      <c r="G7" s="146"/>
      <c r="H7" s="146"/>
      <c r="L7" s="19"/>
    </row>
    <row r="8" s="1" customFormat="1" ht="12" customHeight="1">
      <c r="B8" s="42"/>
      <c r="D8" s="146" t="s">
        <v>97</v>
      </c>
      <c r="I8" s="148"/>
      <c r="L8" s="42"/>
    </row>
    <row r="9" s="1" customFormat="1" ht="36.96" customHeight="1">
      <c r="B9" s="42"/>
      <c r="E9" s="149" t="s">
        <v>1016</v>
      </c>
      <c r="F9" s="1"/>
      <c r="G9" s="1"/>
      <c r="H9" s="1"/>
      <c r="I9" s="148"/>
      <c r="L9" s="42"/>
    </row>
    <row r="10" s="1" customFormat="1">
      <c r="B10" s="42"/>
      <c r="I10" s="148"/>
      <c r="L10" s="42"/>
    </row>
    <row r="11" s="1" customFormat="1" ht="12" customHeight="1">
      <c r="B11" s="42"/>
      <c r="D11" s="146" t="s">
        <v>18</v>
      </c>
      <c r="F11" s="135" t="s">
        <v>1</v>
      </c>
      <c r="I11" s="150" t="s">
        <v>19</v>
      </c>
      <c r="J11" s="135" t="s">
        <v>1</v>
      </c>
      <c r="L11" s="42"/>
    </row>
    <row r="12" s="1" customFormat="1" ht="12" customHeight="1">
      <c r="B12" s="42"/>
      <c r="D12" s="146" t="s">
        <v>20</v>
      </c>
      <c r="F12" s="135" t="s">
        <v>21</v>
      </c>
      <c r="I12" s="150" t="s">
        <v>22</v>
      </c>
      <c r="J12" s="151" t="str">
        <f>'Rekapitulace stavby'!AN8</f>
        <v>13. 9. 2019</v>
      </c>
      <c r="L12" s="42"/>
    </row>
    <row r="13" s="1" customFormat="1" ht="10.8" customHeight="1">
      <c r="B13" s="42"/>
      <c r="I13" s="148"/>
      <c r="L13" s="42"/>
    </row>
    <row r="14" s="1" customFormat="1" ht="12" customHeight="1">
      <c r="B14" s="42"/>
      <c r="D14" s="146" t="s">
        <v>24</v>
      </c>
      <c r="I14" s="150" t="s">
        <v>25</v>
      </c>
      <c r="J14" s="135" t="str">
        <f>IF('Rekapitulace stavby'!AN10="","",'Rekapitulace stavby'!AN10)</f>
        <v/>
      </c>
      <c r="L14" s="42"/>
    </row>
    <row r="15" s="1" customFormat="1" ht="18" customHeight="1">
      <c r="B15" s="42"/>
      <c r="E15" s="135" t="str">
        <f>IF('Rekapitulace stavby'!E11="","",'Rekapitulace stavby'!E11)</f>
        <v xml:space="preserve"> </v>
      </c>
      <c r="I15" s="150" t="s">
        <v>27</v>
      </c>
      <c r="J15" s="135" t="str">
        <f>IF('Rekapitulace stavby'!AN11="","",'Rekapitulace stavby'!AN11)</f>
        <v/>
      </c>
      <c r="L15" s="42"/>
    </row>
    <row r="16" s="1" customFormat="1" ht="6.96" customHeight="1">
      <c r="B16" s="42"/>
      <c r="I16" s="148"/>
      <c r="L16" s="42"/>
    </row>
    <row r="17" s="1" customFormat="1" ht="12" customHeight="1">
      <c r="B17" s="42"/>
      <c r="D17" s="146" t="s">
        <v>28</v>
      </c>
      <c r="I17" s="150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5"/>
      <c r="G18" s="135"/>
      <c r="H18" s="135"/>
      <c r="I18" s="150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48"/>
      <c r="L19" s="42"/>
    </row>
    <row r="20" s="1" customFormat="1" ht="12" customHeight="1">
      <c r="B20" s="42"/>
      <c r="D20" s="146" t="s">
        <v>30</v>
      </c>
      <c r="I20" s="150" t="s">
        <v>25</v>
      </c>
      <c r="J20" s="135" t="s">
        <v>1</v>
      </c>
      <c r="L20" s="42"/>
    </row>
    <row r="21" s="1" customFormat="1" ht="18" customHeight="1">
      <c r="B21" s="42"/>
      <c r="E21" s="135" t="s">
        <v>31</v>
      </c>
      <c r="I21" s="150" t="s">
        <v>27</v>
      </c>
      <c r="J21" s="135" t="s">
        <v>1</v>
      </c>
      <c r="L21" s="42"/>
    </row>
    <row r="22" s="1" customFormat="1" ht="6.96" customHeight="1">
      <c r="B22" s="42"/>
      <c r="I22" s="148"/>
      <c r="L22" s="42"/>
    </row>
    <row r="23" s="1" customFormat="1" ht="12" customHeight="1">
      <c r="B23" s="42"/>
      <c r="D23" s="146" t="s">
        <v>33</v>
      </c>
      <c r="I23" s="150" t="s">
        <v>25</v>
      </c>
      <c r="J23" s="135" t="s">
        <v>1</v>
      </c>
      <c r="L23" s="42"/>
    </row>
    <row r="24" s="1" customFormat="1" ht="18" customHeight="1">
      <c r="B24" s="42"/>
      <c r="E24" s="135" t="s">
        <v>34</v>
      </c>
      <c r="I24" s="150" t="s">
        <v>27</v>
      </c>
      <c r="J24" s="135" t="s">
        <v>1</v>
      </c>
      <c r="L24" s="42"/>
    </row>
    <row r="25" s="1" customFormat="1" ht="6.96" customHeight="1">
      <c r="B25" s="42"/>
      <c r="I25" s="148"/>
      <c r="L25" s="42"/>
    </row>
    <row r="26" s="1" customFormat="1" ht="12" customHeight="1">
      <c r="B26" s="42"/>
      <c r="D26" s="146" t="s">
        <v>35</v>
      </c>
      <c r="I26" s="148"/>
      <c r="L26" s="42"/>
    </row>
    <row r="27" s="7" customFormat="1" ht="16.5" customHeight="1">
      <c r="B27" s="152"/>
      <c r="E27" s="153" t="s">
        <v>1</v>
      </c>
      <c r="F27" s="153"/>
      <c r="G27" s="153"/>
      <c r="H27" s="153"/>
      <c r="I27" s="154"/>
      <c r="L27" s="152"/>
    </row>
    <row r="28" s="1" customFormat="1" ht="6.96" customHeight="1">
      <c r="B28" s="42"/>
      <c r="I28" s="14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55"/>
      <c r="J29" s="77"/>
      <c r="K29" s="77"/>
      <c r="L29" s="42"/>
    </row>
    <row r="30" s="1" customFormat="1" ht="25.44" customHeight="1">
      <c r="B30" s="42"/>
      <c r="D30" s="156" t="s">
        <v>36</v>
      </c>
      <c r="I30" s="148"/>
      <c r="J30" s="157">
        <f>ROUND(J122,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14.4" customHeight="1">
      <c r="B32" s="42"/>
      <c r="F32" s="158" t="s">
        <v>38</v>
      </c>
      <c r="I32" s="159" t="s">
        <v>37</v>
      </c>
      <c r="J32" s="158" t="s">
        <v>39</v>
      </c>
      <c r="L32" s="42"/>
    </row>
    <row r="33" s="1" customFormat="1" ht="14.4" customHeight="1">
      <c r="B33" s="42"/>
      <c r="D33" s="160" t="s">
        <v>40</v>
      </c>
      <c r="E33" s="146" t="s">
        <v>41</v>
      </c>
      <c r="F33" s="161">
        <f>ROUND((SUM(BE122:BE147)),  2)</f>
        <v>0</v>
      </c>
      <c r="I33" s="162">
        <v>0.20999999999999999</v>
      </c>
      <c r="J33" s="161">
        <f>ROUND(((SUM(BE122:BE147))*I33),  2)</f>
        <v>0</v>
      </c>
      <c r="L33" s="42"/>
    </row>
    <row r="34" s="1" customFormat="1" ht="14.4" customHeight="1">
      <c r="B34" s="42"/>
      <c r="E34" s="146" t="s">
        <v>42</v>
      </c>
      <c r="F34" s="161">
        <f>ROUND((SUM(BF122:BF147)),  2)</f>
        <v>0</v>
      </c>
      <c r="I34" s="162">
        <v>0.14999999999999999</v>
      </c>
      <c r="J34" s="161">
        <f>ROUND(((SUM(BF122:BF147))*I34),  2)</f>
        <v>0</v>
      </c>
      <c r="L34" s="42"/>
    </row>
    <row r="35" hidden="1" s="1" customFormat="1" ht="14.4" customHeight="1">
      <c r="B35" s="42"/>
      <c r="E35" s="146" t="s">
        <v>43</v>
      </c>
      <c r="F35" s="161">
        <f>ROUND((SUM(BG122:BG147)),  2)</f>
        <v>0</v>
      </c>
      <c r="I35" s="162">
        <v>0.20999999999999999</v>
      </c>
      <c r="J35" s="161">
        <f>0</f>
        <v>0</v>
      </c>
      <c r="L35" s="42"/>
    </row>
    <row r="36" hidden="1" s="1" customFormat="1" ht="14.4" customHeight="1">
      <c r="B36" s="42"/>
      <c r="E36" s="146" t="s">
        <v>44</v>
      </c>
      <c r="F36" s="161">
        <f>ROUND((SUM(BH122:BH147)),  2)</f>
        <v>0</v>
      </c>
      <c r="I36" s="162">
        <v>0.14999999999999999</v>
      </c>
      <c r="J36" s="161">
        <f>0</f>
        <v>0</v>
      </c>
      <c r="L36" s="42"/>
    </row>
    <row r="37" hidden="1" s="1" customFormat="1" ht="14.4" customHeight="1">
      <c r="B37" s="42"/>
      <c r="E37" s="146" t="s">
        <v>45</v>
      </c>
      <c r="F37" s="161">
        <f>ROUND((SUM(BI122:BI147)),  2)</f>
        <v>0</v>
      </c>
      <c r="I37" s="162">
        <v>0</v>
      </c>
      <c r="J37" s="161">
        <f>0</f>
        <v>0</v>
      </c>
      <c r="L37" s="42"/>
    </row>
    <row r="38" s="1" customFormat="1" ht="6.96" customHeight="1">
      <c r="B38" s="42"/>
      <c r="I38" s="148"/>
      <c r="L38" s="42"/>
    </row>
    <row r="39" s="1" customFormat="1" ht="25.44" customHeight="1">
      <c r="B39" s="42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42"/>
    </row>
    <row r="40" s="1" customFormat="1" ht="14.4" customHeight="1">
      <c r="B40" s="42"/>
      <c r="I40" s="14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101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Rychnov nad Kněžnou - Parkoviště u zimního stadionu</v>
      </c>
      <c r="F85" s="31"/>
      <c r="G85" s="31"/>
      <c r="H85" s="31"/>
      <c r="I85" s="148"/>
      <c r="J85" s="38"/>
      <c r="K85" s="38"/>
      <c r="L85" s="42"/>
    </row>
    <row r="86" s="1" customFormat="1" ht="12" customHeight="1">
      <c r="B86" s="37"/>
      <c r="C86" s="31" t="s">
        <v>97</v>
      </c>
      <c r="D86" s="38"/>
      <c r="E86" s="38"/>
      <c r="F86" s="38"/>
      <c r="G86" s="38"/>
      <c r="H86" s="38"/>
      <c r="I86" s="14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E - Vedlejší a ostatní náklady</v>
      </c>
      <c r="F87" s="38"/>
      <c r="G87" s="38"/>
      <c r="H87" s="38"/>
      <c r="I87" s="14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Rychnov nad Kněžnou</v>
      </c>
      <c r="G89" s="38"/>
      <c r="H89" s="38"/>
      <c r="I89" s="150" t="s">
        <v>22</v>
      </c>
      <c r="J89" s="73" t="str">
        <f>IF(J12="","",J12)</f>
        <v>13. 9. 2019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27.9" customHeight="1">
      <c r="B91" s="37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150" t="s">
        <v>30</v>
      </c>
      <c r="J91" s="35" t="str">
        <f>E21</f>
        <v xml:space="preserve">VIAPROJEKT s.r.o  HK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50" t="s">
        <v>33</v>
      </c>
      <c r="J92" s="35" t="str">
        <f>E24</f>
        <v>B.Burešová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48"/>
      <c r="J93" s="38"/>
      <c r="K93" s="38"/>
      <c r="L93" s="42"/>
    </row>
    <row r="94" s="1" customFormat="1" ht="29.28" customHeight="1">
      <c r="B94" s="37"/>
      <c r="C94" s="186" t="s">
        <v>102</v>
      </c>
      <c r="D94" s="187"/>
      <c r="E94" s="187"/>
      <c r="F94" s="187"/>
      <c r="G94" s="187"/>
      <c r="H94" s="187"/>
      <c r="I94" s="188"/>
      <c r="J94" s="189" t="s">
        <v>103</v>
      </c>
      <c r="K94" s="187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2.8" customHeight="1">
      <c r="B96" s="37"/>
      <c r="C96" s="190" t="s">
        <v>104</v>
      </c>
      <c r="D96" s="38"/>
      <c r="E96" s="38"/>
      <c r="F96" s="38"/>
      <c r="G96" s="38"/>
      <c r="H96" s="38"/>
      <c r="I96" s="148"/>
      <c r="J96" s="104">
        <f>J122</f>
        <v>0</v>
      </c>
      <c r="K96" s="38"/>
      <c r="L96" s="42"/>
      <c r="AU96" s="16" t="s">
        <v>105</v>
      </c>
    </row>
    <row r="97" s="8" customFormat="1" ht="24.96" customHeight="1">
      <c r="B97" s="191"/>
      <c r="C97" s="192"/>
      <c r="D97" s="193" t="s">
        <v>1017</v>
      </c>
      <c r="E97" s="194"/>
      <c r="F97" s="194"/>
      <c r="G97" s="194"/>
      <c r="H97" s="194"/>
      <c r="I97" s="195"/>
      <c r="J97" s="196">
        <f>J123</f>
        <v>0</v>
      </c>
      <c r="K97" s="192"/>
      <c r="L97" s="197"/>
    </row>
    <row r="98" s="9" customFormat="1" ht="19.92" customHeight="1">
      <c r="B98" s="198"/>
      <c r="C98" s="127"/>
      <c r="D98" s="199" t="s">
        <v>1018</v>
      </c>
      <c r="E98" s="200"/>
      <c r="F98" s="200"/>
      <c r="G98" s="200"/>
      <c r="H98" s="200"/>
      <c r="I98" s="201"/>
      <c r="J98" s="202">
        <f>J124</f>
        <v>0</v>
      </c>
      <c r="K98" s="127"/>
      <c r="L98" s="203"/>
    </row>
    <row r="99" s="9" customFormat="1" ht="19.92" customHeight="1">
      <c r="B99" s="198"/>
      <c r="C99" s="127"/>
      <c r="D99" s="199" t="s">
        <v>1019</v>
      </c>
      <c r="E99" s="200"/>
      <c r="F99" s="200"/>
      <c r="G99" s="200"/>
      <c r="H99" s="200"/>
      <c r="I99" s="201"/>
      <c r="J99" s="202">
        <f>J130</f>
        <v>0</v>
      </c>
      <c r="K99" s="127"/>
      <c r="L99" s="203"/>
    </row>
    <row r="100" s="9" customFormat="1" ht="19.92" customHeight="1">
      <c r="B100" s="198"/>
      <c r="C100" s="127"/>
      <c r="D100" s="199" t="s">
        <v>1020</v>
      </c>
      <c r="E100" s="200"/>
      <c r="F100" s="200"/>
      <c r="G100" s="200"/>
      <c r="H100" s="200"/>
      <c r="I100" s="201"/>
      <c r="J100" s="202">
        <f>J139</f>
        <v>0</v>
      </c>
      <c r="K100" s="127"/>
      <c r="L100" s="203"/>
    </row>
    <row r="101" s="9" customFormat="1" ht="19.92" customHeight="1">
      <c r="B101" s="198"/>
      <c r="C101" s="127"/>
      <c r="D101" s="199" t="s">
        <v>1021</v>
      </c>
      <c r="E101" s="200"/>
      <c r="F101" s="200"/>
      <c r="G101" s="200"/>
      <c r="H101" s="200"/>
      <c r="I101" s="201"/>
      <c r="J101" s="202">
        <f>J141</f>
        <v>0</v>
      </c>
      <c r="K101" s="127"/>
      <c r="L101" s="203"/>
    </row>
    <row r="102" s="9" customFormat="1" ht="19.92" customHeight="1">
      <c r="B102" s="198"/>
      <c r="C102" s="127"/>
      <c r="D102" s="199" t="s">
        <v>1022</v>
      </c>
      <c r="E102" s="200"/>
      <c r="F102" s="200"/>
      <c r="G102" s="200"/>
      <c r="H102" s="200"/>
      <c r="I102" s="201"/>
      <c r="J102" s="202">
        <f>J146</f>
        <v>0</v>
      </c>
      <c r="K102" s="127"/>
      <c r="L102" s="203"/>
    </row>
    <row r="103" s="1" customFormat="1" ht="21.84" customHeight="1">
      <c r="B103" s="37"/>
      <c r="C103" s="38"/>
      <c r="D103" s="38"/>
      <c r="E103" s="38"/>
      <c r="F103" s="38"/>
      <c r="G103" s="38"/>
      <c r="H103" s="38"/>
      <c r="I103" s="148"/>
      <c r="J103" s="38"/>
      <c r="K103" s="38"/>
      <c r="L103" s="42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81"/>
      <c r="J104" s="61"/>
      <c r="K104" s="61"/>
      <c r="L104" s="42"/>
    </row>
    <row r="108" s="1" customFormat="1" ht="6.96" customHeight="1">
      <c r="B108" s="62"/>
      <c r="C108" s="63"/>
      <c r="D108" s="63"/>
      <c r="E108" s="63"/>
      <c r="F108" s="63"/>
      <c r="G108" s="63"/>
      <c r="H108" s="63"/>
      <c r="I108" s="184"/>
      <c r="J108" s="63"/>
      <c r="K108" s="63"/>
      <c r="L108" s="42"/>
    </row>
    <row r="109" s="1" customFormat="1" ht="24.96" customHeight="1">
      <c r="B109" s="37"/>
      <c r="C109" s="22" t="s">
        <v>111</v>
      </c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12" customHeight="1">
      <c r="B111" s="37"/>
      <c r="C111" s="31" t="s">
        <v>16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6.5" customHeight="1">
      <c r="B112" s="37"/>
      <c r="C112" s="38"/>
      <c r="D112" s="38"/>
      <c r="E112" s="185" t="str">
        <f>E7</f>
        <v>Rychnov nad Kněžnou - Parkoviště u zimního stadionu</v>
      </c>
      <c r="F112" s="31"/>
      <c r="G112" s="31"/>
      <c r="H112" s="31"/>
      <c r="I112" s="148"/>
      <c r="J112" s="38"/>
      <c r="K112" s="38"/>
      <c r="L112" s="42"/>
    </row>
    <row r="113" s="1" customFormat="1" ht="12" customHeight="1">
      <c r="B113" s="37"/>
      <c r="C113" s="31" t="s">
        <v>97</v>
      </c>
      <c r="D113" s="38"/>
      <c r="E113" s="38"/>
      <c r="F113" s="38"/>
      <c r="G113" s="38"/>
      <c r="H113" s="38"/>
      <c r="I113" s="148"/>
      <c r="J113" s="38"/>
      <c r="K113" s="38"/>
      <c r="L113" s="42"/>
    </row>
    <row r="114" s="1" customFormat="1" ht="16.5" customHeight="1">
      <c r="B114" s="37"/>
      <c r="C114" s="38"/>
      <c r="D114" s="38"/>
      <c r="E114" s="70" t="str">
        <f>E9</f>
        <v>E - Vedlejší a ostatní náklady</v>
      </c>
      <c r="F114" s="38"/>
      <c r="G114" s="38"/>
      <c r="H114" s="38"/>
      <c r="I114" s="148"/>
      <c r="J114" s="38"/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2" customHeight="1">
      <c r="B116" s="37"/>
      <c r="C116" s="31" t="s">
        <v>20</v>
      </c>
      <c r="D116" s="38"/>
      <c r="E116" s="38"/>
      <c r="F116" s="26" t="str">
        <f>F12</f>
        <v>Rychnov nad Kněžnou</v>
      </c>
      <c r="G116" s="38"/>
      <c r="H116" s="38"/>
      <c r="I116" s="150" t="s">
        <v>22</v>
      </c>
      <c r="J116" s="73" t="str">
        <f>IF(J12="","",J12)</f>
        <v>13. 9. 2019</v>
      </c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27.9" customHeight="1">
      <c r="B118" s="37"/>
      <c r="C118" s="31" t="s">
        <v>24</v>
      </c>
      <c r="D118" s="38"/>
      <c r="E118" s="38"/>
      <c r="F118" s="26" t="str">
        <f>E15</f>
        <v xml:space="preserve"> </v>
      </c>
      <c r="G118" s="38"/>
      <c r="H118" s="38"/>
      <c r="I118" s="150" t="s">
        <v>30</v>
      </c>
      <c r="J118" s="35" t="str">
        <f>E21</f>
        <v xml:space="preserve">VIAPROJEKT s.r.o  HK</v>
      </c>
      <c r="K118" s="38"/>
      <c r="L118" s="42"/>
    </row>
    <row r="119" s="1" customFormat="1" ht="15.15" customHeight="1">
      <c r="B119" s="37"/>
      <c r="C119" s="31" t="s">
        <v>28</v>
      </c>
      <c r="D119" s="38"/>
      <c r="E119" s="38"/>
      <c r="F119" s="26" t="str">
        <f>IF(E18="","",E18)</f>
        <v>Vyplň údaj</v>
      </c>
      <c r="G119" s="38"/>
      <c r="H119" s="38"/>
      <c r="I119" s="150" t="s">
        <v>33</v>
      </c>
      <c r="J119" s="35" t="str">
        <f>E24</f>
        <v>B.Burešová</v>
      </c>
      <c r="K119" s="38"/>
      <c r="L119" s="42"/>
    </row>
    <row r="120" s="1" customFormat="1" ht="10.32" customHeight="1">
      <c r="B120" s="37"/>
      <c r="C120" s="38"/>
      <c r="D120" s="38"/>
      <c r="E120" s="38"/>
      <c r="F120" s="38"/>
      <c r="G120" s="38"/>
      <c r="H120" s="38"/>
      <c r="I120" s="148"/>
      <c r="J120" s="38"/>
      <c r="K120" s="38"/>
      <c r="L120" s="42"/>
    </row>
    <row r="121" s="10" customFormat="1" ht="29.28" customHeight="1">
      <c r="B121" s="204"/>
      <c r="C121" s="205" t="s">
        <v>112</v>
      </c>
      <c r="D121" s="206" t="s">
        <v>61</v>
      </c>
      <c r="E121" s="206" t="s">
        <v>57</v>
      </c>
      <c r="F121" s="206" t="s">
        <v>58</v>
      </c>
      <c r="G121" s="206" t="s">
        <v>113</v>
      </c>
      <c r="H121" s="206" t="s">
        <v>114</v>
      </c>
      <c r="I121" s="207" t="s">
        <v>115</v>
      </c>
      <c r="J121" s="206" t="s">
        <v>103</v>
      </c>
      <c r="K121" s="208" t="s">
        <v>116</v>
      </c>
      <c r="L121" s="209"/>
      <c r="M121" s="94" t="s">
        <v>1</v>
      </c>
      <c r="N121" s="95" t="s">
        <v>40</v>
      </c>
      <c r="O121" s="95" t="s">
        <v>117</v>
      </c>
      <c r="P121" s="95" t="s">
        <v>118</v>
      </c>
      <c r="Q121" s="95" t="s">
        <v>119</v>
      </c>
      <c r="R121" s="95" t="s">
        <v>120</v>
      </c>
      <c r="S121" s="95" t="s">
        <v>121</v>
      </c>
      <c r="T121" s="96" t="s">
        <v>122</v>
      </c>
    </row>
    <row r="122" s="1" customFormat="1" ht="22.8" customHeight="1">
      <c r="B122" s="37"/>
      <c r="C122" s="101" t="s">
        <v>123</v>
      </c>
      <c r="D122" s="38"/>
      <c r="E122" s="38"/>
      <c r="F122" s="38"/>
      <c r="G122" s="38"/>
      <c r="H122" s="38"/>
      <c r="I122" s="148"/>
      <c r="J122" s="210">
        <f>BK122</f>
        <v>0</v>
      </c>
      <c r="K122" s="38"/>
      <c r="L122" s="42"/>
      <c r="M122" s="97"/>
      <c r="N122" s="98"/>
      <c r="O122" s="98"/>
      <c r="P122" s="211">
        <f>P123</f>
        <v>0</v>
      </c>
      <c r="Q122" s="98"/>
      <c r="R122" s="211">
        <f>R123</f>
        <v>0</v>
      </c>
      <c r="S122" s="98"/>
      <c r="T122" s="212">
        <f>T123</f>
        <v>0</v>
      </c>
      <c r="AT122" s="16" t="s">
        <v>75</v>
      </c>
      <c r="AU122" s="16" t="s">
        <v>105</v>
      </c>
      <c r="BK122" s="213">
        <f>BK123</f>
        <v>0</v>
      </c>
    </row>
    <row r="123" s="11" customFormat="1" ht="25.92" customHeight="1">
      <c r="B123" s="214"/>
      <c r="C123" s="215"/>
      <c r="D123" s="216" t="s">
        <v>75</v>
      </c>
      <c r="E123" s="217" t="s">
        <v>1023</v>
      </c>
      <c r="F123" s="217" t="s">
        <v>1024</v>
      </c>
      <c r="G123" s="215"/>
      <c r="H123" s="215"/>
      <c r="I123" s="218"/>
      <c r="J123" s="219">
        <f>BK123</f>
        <v>0</v>
      </c>
      <c r="K123" s="215"/>
      <c r="L123" s="220"/>
      <c r="M123" s="221"/>
      <c r="N123" s="222"/>
      <c r="O123" s="222"/>
      <c r="P123" s="223">
        <f>P124+P130+P139+P141+P146</f>
        <v>0</v>
      </c>
      <c r="Q123" s="222"/>
      <c r="R123" s="223">
        <f>R124+R130+R139+R141+R146</f>
        <v>0</v>
      </c>
      <c r="S123" s="222"/>
      <c r="T123" s="224">
        <f>T124+T130+T139+T141+T146</f>
        <v>0</v>
      </c>
      <c r="AR123" s="225" t="s">
        <v>155</v>
      </c>
      <c r="AT123" s="226" t="s">
        <v>75</v>
      </c>
      <c r="AU123" s="226" t="s">
        <v>76</v>
      </c>
      <c r="AY123" s="225" t="s">
        <v>126</v>
      </c>
      <c r="BK123" s="227">
        <f>BK124+BK130+BK139+BK141+BK146</f>
        <v>0</v>
      </c>
    </row>
    <row r="124" s="11" customFormat="1" ht="22.8" customHeight="1">
      <c r="B124" s="214"/>
      <c r="C124" s="215"/>
      <c r="D124" s="216" t="s">
        <v>75</v>
      </c>
      <c r="E124" s="228" t="s">
        <v>1025</v>
      </c>
      <c r="F124" s="228" t="s">
        <v>1026</v>
      </c>
      <c r="G124" s="215"/>
      <c r="H124" s="215"/>
      <c r="I124" s="218"/>
      <c r="J124" s="229">
        <f>BK124</f>
        <v>0</v>
      </c>
      <c r="K124" s="215"/>
      <c r="L124" s="220"/>
      <c r="M124" s="221"/>
      <c r="N124" s="222"/>
      <c r="O124" s="222"/>
      <c r="P124" s="223">
        <f>SUM(P125:P129)</f>
        <v>0</v>
      </c>
      <c r="Q124" s="222"/>
      <c r="R124" s="223">
        <f>SUM(R125:R129)</f>
        <v>0</v>
      </c>
      <c r="S124" s="222"/>
      <c r="T124" s="224">
        <f>SUM(T125:T129)</f>
        <v>0</v>
      </c>
      <c r="AR124" s="225" t="s">
        <v>155</v>
      </c>
      <c r="AT124" s="226" t="s">
        <v>75</v>
      </c>
      <c r="AU124" s="226" t="s">
        <v>82</v>
      </c>
      <c r="AY124" s="225" t="s">
        <v>126</v>
      </c>
      <c r="BK124" s="227">
        <f>SUM(BK125:BK129)</f>
        <v>0</v>
      </c>
    </row>
    <row r="125" s="1" customFormat="1" ht="16.5" customHeight="1">
      <c r="B125" s="37"/>
      <c r="C125" s="230" t="s">
        <v>82</v>
      </c>
      <c r="D125" s="230" t="s">
        <v>128</v>
      </c>
      <c r="E125" s="231" t="s">
        <v>1027</v>
      </c>
      <c r="F125" s="232" t="s">
        <v>1028</v>
      </c>
      <c r="G125" s="233" t="s">
        <v>1029</v>
      </c>
      <c r="H125" s="234">
        <v>1</v>
      </c>
      <c r="I125" s="235"/>
      <c r="J125" s="236">
        <f>ROUND(I125*H125,2)</f>
        <v>0</v>
      </c>
      <c r="K125" s="232" t="s">
        <v>132</v>
      </c>
      <c r="L125" s="42"/>
      <c r="M125" s="237" t="s">
        <v>1</v>
      </c>
      <c r="N125" s="238" t="s">
        <v>41</v>
      </c>
      <c r="O125" s="85"/>
      <c r="P125" s="239">
        <f>O125*H125</f>
        <v>0</v>
      </c>
      <c r="Q125" s="239">
        <v>0</v>
      </c>
      <c r="R125" s="239">
        <f>Q125*H125</f>
        <v>0</v>
      </c>
      <c r="S125" s="239">
        <v>0</v>
      </c>
      <c r="T125" s="240">
        <f>S125*H125</f>
        <v>0</v>
      </c>
      <c r="AR125" s="241" t="s">
        <v>1030</v>
      </c>
      <c r="AT125" s="241" t="s">
        <v>128</v>
      </c>
      <c r="AU125" s="241" t="s">
        <v>84</v>
      </c>
      <c r="AY125" s="16" t="s">
        <v>126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16" t="s">
        <v>82</v>
      </c>
      <c r="BK125" s="242">
        <f>ROUND(I125*H125,2)</f>
        <v>0</v>
      </c>
      <c r="BL125" s="16" t="s">
        <v>1030</v>
      </c>
      <c r="BM125" s="241" t="s">
        <v>1031</v>
      </c>
    </row>
    <row r="126" s="1" customFormat="1" ht="16.5" customHeight="1">
      <c r="B126" s="37"/>
      <c r="C126" s="230" t="s">
        <v>84</v>
      </c>
      <c r="D126" s="230" t="s">
        <v>128</v>
      </c>
      <c r="E126" s="231" t="s">
        <v>1032</v>
      </c>
      <c r="F126" s="232" t="s">
        <v>1033</v>
      </c>
      <c r="G126" s="233" t="s">
        <v>1034</v>
      </c>
      <c r="H126" s="234">
        <v>1</v>
      </c>
      <c r="I126" s="235"/>
      <c r="J126" s="236">
        <f>ROUND(I126*H126,2)</f>
        <v>0</v>
      </c>
      <c r="K126" s="232" t="s">
        <v>132</v>
      </c>
      <c r="L126" s="42"/>
      <c r="M126" s="237" t="s">
        <v>1</v>
      </c>
      <c r="N126" s="238" t="s">
        <v>41</v>
      </c>
      <c r="O126" s="85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AR126" s="241" t="s">
        <v>1030</v>
      </c>
      <c r="AT126" s="241" t="s">
        <v>128</v>
      </c>
      <c r="AU126" s="241" t="s">
        <v>84</v>
      </c>
      <c r="AY126" s="16" t="s">
        <v>126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6" t="s">
        <v>82</v>
      </c>
      <c r="BK126" s="242">
        <f>ROUND(I126*H126,2)</f>
        <v>0</v>
      </c>
      <c r="BL126" s="16" t="s">
        <v>1030</v>
      </c>
      <c r="BM126" s="241" t="s">
        <v>1035</v>
      </c>
    </row>
    <row r="127" s="1" customFormat="1" ht="16.5" customHeight="1">
      <c r="B127" s="37"/>
      <c r="C127" s="230" t="s">
        <v>144</v>
      </c>
      <c r="D127" s="230" t="s">
        <v>128</v>
      </c>
      <c r="E127" s="231" t="s">
        <v>1036</v>
      </c>
      <c r="F127" s="232" t="s">
        <v>1037</v>
      </c>
      <c r="G127" s="233" t="s">
        <v>1029</v>
      </c>
      <c r="H127" s="234">
        <v>1</v>
      </c>
      <c r="I127" s="235"/>
      <c r="J127" s="236">
        <f>ROUND(I127*H127,2)</f>
        <v>0</v>
      </c>
      <c r="K127" s="232" t="s">
        <v>132</v>
      </c>
      <c r="L127" s="42"/>
      <c r="M127" s="237" t="s">
        <v>1</v>
      </c>
      <c r="N127" s="238" t="s">
        <v>41</v>
      </c>
      <c r="O127" s="85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AR127" s="241" t="s">
        <v>1030</v>
      </c>
      <c r="AT127" s="241" t="s">
        <v>128</v>
      </c>
      <c r="AU127" s="241" t="s">
        <v>84</v>
      </c>
      <c r="AY127" s="16" t="s">
        <v>126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6" t="s">
        <v>82</v>
      </c>
      <c r="BK127" s="242">
        <f>ROUND(I127*H127,2)</f>
        <v>0</v>
      </c>
      <c r="BL127" s="16" t="s">
        <v>1030</v>
      </c>
      <c r="BM127" s="241" t="s">
        <v>1038</v>
      </c>
    </row>
    <row r="128" s="1" customFormat="1" ht="16.5" customHeight="1">
      <c r="B128" s="37"/>
      <c r="C128" s="230" t="s">
        <v>133</v>
      </c>
      <c r="D128" s="230" t="s">
        <v>128</v>
      </c>
      <c r="E128" s="231" t="s">
        <v>1039</v>
      </c>
      <c r="F128" s="232" t="s">
        <v>1040</v>
      </c>
      <c r="G128" s="233" t="s">
        <v>1029</v>
      </c>
      <c r="H128" s="234">
        <v>1</v>
      </c>
      <c r="I128" s="235"/>
      <c r="J128" s="236">
        <f>ROUND(I128*H128,2)</f>
        <v>0</v>
      </c>
      <c r="K128" s="232" t="s">
        <v>132</v>
      </c>
      <c r="L128" s="42"/>
      <c r="M128" s="237" t="s">
        <v>1</v>
      </c>
      <c r="N128" s="238" t="s">
        <v>41</v>
      </c>
      <c r="O128" s="85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AR128" s="241" t="s">
        <v>1030</v>
      </c>
      <c r="AT128" s="241" t="s">
        <v>128</v>
      </c>
      <c r="AU128" s="241" t="s">
        <v>84</v>
      </c>
      <c r="AY128" s="16" t="s">
        <v>126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6" t="s">
        <v>82</v>
      </c>
      <c r="BK128" s="242">
        <f>ROUND(I128*H128,2)</f>
        <v>0</v>
      </c>
      <c r="BL128" s="16" t="s">
        <v>1030</v>
      </c>
      <c r="BM128" s="241" t="s">
        <v>1041</v>
      </c>
    </row>
    <row r="129" s="1" customFormat="1" ht="16.5" customHeight="1">
      <c r="B129" s="37"/>
      <c r="C129" s="230" t="s">
        <v>155</v>
      </c>
      <c r="D129" s="230" t="s">
        <v>128</v>
      </c>
      <c r="E129" s="231" t="s">
        <v>1042</v>
      </c>
      <c r="F129" s="232" t="s">
        <v>1043</v>
      </c>
      <c r="G129" s="233" t="s">
        <v>1029</v>
      </c>
      <c r="H129" s="234">
        <v>1</v>
      </c>
      <c r="I129" s="235"/>
      <c r="J129" s="236">
        <f>ROUND(I129*H129,2)</f>
        <v>0</v>
      </c>
      <c r="K129" s="232" t="s">
        <v>132</v>
      </c>
      <c r="L129" s="42"/>
      <c r="M129" s="237" t="s">
        <v>1</v>
      </c>
      <c r="N129" s="238" t="s">
        <v>41</v>
      </c>
      <c r="O129" s="85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AR129" s="241" t="s">
        <v>1030</v>
      </c>
      <c r="AT129" s="241" t="s">
        <v>128</v>
      </c>
      <c r="AU129" s="241" t="s">
        <v>84</v>
      </c>
      <c r="AY129" s="16" t="s">
        <v>126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6" t="s">
        <v>82</v>
      </c>
      <c r="BK129" s="242">
        <f>ROUND(I129*H129,2)</f>
        <v>0</v>
      </c>
      <c r="BL129" s="16" t="s">
        <v>1030</v>
      </c>
      <c r="BM129" s="241" t="s">
        <v>1044</v>
      </c>
    </row>
    <row r="130" s="11" customFormat="1" ht="22.8" customHeight="1">
      <c r="B130" s="214"/>
      <c r="C130" s="215"/>
      <c r="D130" s="216" t="s">
        <v>75</v>
      </c>
      <c r="E130" s="228" t="s">
        <v>1045</v>
      </c>
      <c r="F130" s="228" t="s">
        <v>1046</v>
      </c>
      <c r="G130" s="215"/>
      <c r="H130" s="215"/>
      <c r="I130" s="218"/>
      <c r="J130" s="229">
        <f>BK130</f>
        <v>0</v>
      </c>
      <c r="K130" s="215"/>
      <c r="L130" s="220"/>
      <c r="M130" s="221"/>
      <c r="N130" s="222"/>
      <c r="O130" s="222"/>
      <c r="P130" s="223">
        <f>SUM(P131:P138)</f>
        <v>0</v>
      </c>
      <c r="Q130" s="222"/>
      <c r="R130" s="223">
        <f>SUM(R131:R138)</f>
        <v>0</v>
      </c>
      <c r="S130" s="222"/>
      <c r="T130" s="224">
        <f>SUM(T131:T138)</f>
        <v>0</v>
      </c>
      <c r="AR130" s="225" t="s">
        <v>155</v>
      </c>
      <c r="AT130" s="226" t="s">
        <v>75</v>
      </c>
      <c r="AU130" s="226" t="s">
        <v>82</v>
      </c>
      <c r="AY130" s="225" t="s">
        <v>126</v>
      </c>
      <c r="BK130" s="227">
        <f>SUM(BK131:BK138)</f>
        <v>0</v>
      </c>
    </row>
    <row r="131" s="1" customFormat="1" ht="16.5" customHeight="1">
      <c r="B131" s="37"/>
      <c r="C131" s="230" t="s">
        <v>143</v>
      </c>
      <c r="D131" s="230" t="s">
        <v>128</v>
      </c>
      <c r="E131" s="231" t="s">
        <v>1047</v>
      </c>
      <c r="F131" s="232" t="s">
        <v>1046</v>
      </c>
      <c r="G131" s="233" t="s">
        <v>1029</v>
      </c>
      <c r="H131" s="234">
        <v>1</v>
      </c>
      <c r="I131" s="235"/>
      <c r="J131" s="236">
        <f>ROUND(I131*H131,2)</f>
        <v>0</v>
      </c>
      <c r="K131" s="232" t="s">
        <v>132</v>
      </c>
      <c r="L131" s="42"/>
      <c r="M131" s="237" t="s">
        <v>1</v>
      </c>
      <c r="N131" s="238" t="s">
        <v>41</v>
      </c>
      <c r="O131" s="85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AR131" s="241" t="s">
        <v>1030</v>
      </c>
      <c r="AT131" s="241" t="s">
        <v>128</v>
      </c>
      <c r="AU131" s="241" t="s">
        <v>84</v>
      </c>
      <c r="AY131" s="16" t="s">
        <v>126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6" t="s">
        <v>82</v>
      </c>
      <c r="BK131" s="242">
        <f>ROUND(I131*H131,2)</f>
        <v>0</v>
      </c>
      <c r="BL131" s="16" t="s">
        <v>1030</v>
      </c>
      <c r="BM131" s="241" t="s">
        <v>1048</v>
      </c>
    </row>
    <row r="132" s="12" customFormat="1">
      <c r="B132" s="243"/>
      <c r="C132" s="244"/>
      <c r="D132" s="245" t="s">
        <v>135</v>
      </c>
      <c r="E132" s="246" t="s">
        <v>1</v>
      </c>
      <c r="F132" s="247" t="s">
        <v>1049</v>
      </c>
      <c r="G132" s="244"/>
      <c r="H132" s="246" t="s">
        <v>1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AT132" s="253" t="s">
        <v>135</v>
      </c>
      <c r="AU132" s="253" t="s">
        <v>84</v>
      </c>
      <c r="AV132" s="12" t="s">
        <v>82</v>
      </c>
      <c r="AW132" s="12" t="s">
        <v>32</v>
      </c>
      <c r="AX132" s="12" t="s">
        <v>76</v>
      </c>
      <c r="AY132" s="253" t="s">
        <v>126</v>
      </c>
    </row>
    <row r="133" s="13" customFormat="1">
      <c r="B133" s="254"/>
      <c r="C133" s="255"/>
      <c r="D133" s="245" t="s">
        <v>135</v>
      </c>
      <c r="E133" s="256" t="s">
        <v>1</v>
      </c>
      <c r="F133" s="257" t="s">
        <v>82</v>
      </c>
      <c r="G133" s="255"/>
      <c r="H133" s="258">
        <v>1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AT133" s="264" t="s">
        <v>135</v>
      </c>
      <c r="AU133" s="264" t="s">
        <v>84</v>
      </c>
      <c r="AV133" s="13" t="s">
        <v>84</v>
      </c>
      <c r="AW133" s="13" t="s">
        <v>32</v>
      </c>
      <c r="AX133" s="13" t="s">
        <v>76</v>
      </c>
      <c r="AY133" s="264" t="s">
        <v>126</v>
      </c>
    </row>
    <row r="134" s="14" customFormat="1">
      <c r="B134" s="265"/>
      <c r="C134" s="266"/>
      <c r="D134" s="245" t="s">
        <v>135</v>
      </c>
      <c r="E134" s="267" t="s">
        <v>1</v>
      </c>
      <c r="F134" s="268" t="s">
        <v>138</v>
      </c>
      <c r="G134" s="266"/>
      <c r="H134" s="269">
        <v>1</v>
      </c>
      <c r="I134" s="270"/>
      <c r="J134" s="266"/>
      <c r="K134" s="266"/>
      <c r="L134" s="271"/>
      <c r="M134" s="272"/>
      <c r="N134" s="273"/>
      <c r="O134" s="273"/>
      <c r="P134" s="273"/>
      <c r="Q134" s="273"/>
      <c r="R134" s="273"/>
      <c r="S134" s="273"/>
      <c r="T134" s="274"/>
      <c r="AT134" s="275" t="s">
        <v>135</v>
      </c>
      <c r="AU134" s="275" t="s">
        <v>84</v>
      </c>
      <c r="AV134" s="14" t="s">
        <v>133</v>
      </c>
      <c r="AW134" s="14" t="s">
        <v>32</v>
      </c>
      <c r="AX134" s="14" t="s">
        <v>82</v>
      </c>
      <c r="AY134" s="275" t="s">
        <v>126</v>
      </c>
    </row>
    <row r="135" s="1" customFormat="1" ht="16.5" customHeight="1">
      <c r="B135" s="37"/>
      <c r="C135" s="230" t="s">
        <v>162</v>
      </c>
      <c r="D135" s="230" t="s">
        <v>128</v>
      </c>
      <c r="E135" s="231" t="s">
        <v>1050</v>
      </c>
      <c r="F135" s="232" t="s">
        <v>1051</v>
      </c>
      <c r="G135" s="233" t="s">
        <v>1029</v>
      </c>
      <c r="H135" s="234">
        <v>1</v>
      </c>
      <c r="I135" s="235"/>
      <c r="J135" s="236">
        <f>ROUND(I135*H135,2)</f>
        <v>0</v>
      </c>
      <c r="K135" s="232" t="s">
        <v>132</v>
      </c>
      <c r="L135" s="42"/>
      <c r="M135" s="237" t="s">
        <v>1</v>
      </c>
      <c r="N135" s="238" t="s">
        <v>41</v>
      </c>
      <c r="O135" s="85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AR135" s="241" t="s">
        <v>1030</v>
      </c>
      <c r="AT135" s="241" t="s">
        <v>128</v>
      </c>
      <c r="AU135" s="241" t="s">
        <v>84</v>
      </c>
      <c r="AY135" s="16" t="s">
        <v>126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6" t="s">
        <v>82</v>
      </c>
      <c r="BK135" s="242">
        <f>ROUND(I135*H135,2)</f>
        <v>0</v>
      </c>
      <c r="BL135" s="16" t="s">
        <v>1030</v>
      </c>
      <c r="BM135" s="241" t="s">
        <v>1052</v>
      </c>
    </row>
    <row r="136" s="12" customFormat="1">
      <c r="B136" s="243"/>
      <c r="C136" s="244"/>
      <c r="D136" s="245" t="s">
        <v>135</v>
      </c>
      <c r="E136" s="246" t="s">
        <v>1</v>
      </c>
      <c r="F136" s="247" t="s">
        <v>1053</v>
      </c>
      <c r="G136" s="244"/>
      <c r="H136" s="246" t="s">
        <v>1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AT136" s="253" t="s">
        <v>135</v>
      </c>
      <c r="AU136" s="253" t="s">
        <v>84</v>
      </c>
      <c r="AV136" s="12" t="s">
        <v>82</v>
      </c>
      <c r="AW136" s="12" t="s">
        <v>32</v>
      </c>
      <c r="AX136" s="12" t="s">
        <v>76</v>
      </c>
      <c r="AY136" s="253" t="s">
        <v>126</v>
      </c>
    </row>
    <row r="137" s="13" customFormat="1">
      <c r="B137" s="254"/>
      <c r="C137" s="255"/>
      <c r="D137" s="245" t="s">
        <v>135</v>
      </c>
      <c r="E137" s="256" t="s">
        <v>1</v>
      </c>
      <c r="F137" s="257" t="s">
        <v>82</v>
      </c>
      <c r="G137" s="255"/>
      <c r="H137" s="258">
        <v>1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AT137" s="264" t="s">
        <v>135</v>
      </c>
      <c r="AU137" s="264" t="s">
        <v>84</v>
      </c>
      <c r="AV137" s="13" t="s">
        <v>84</v>
      </c>
      <c r="AW137" s="13" t="s">
        <v>32</v>
      </c>
      <c r="AX137" s="13" t="s">
        <v>76</v>
      </c>
      <c r="AY137" s="264" t="s">
        <v>126</v>
      </c>
    </row>
    <row r="138" s="14" customFormat="1">
      <c r="B138" s="265"/>
      <c r="C138" s="266"/>
      <c r="D138" s="245" t="s">
        <v>135</v>
      </c>
      <c r="E138" s="267" t="s">
        <v>1</v>
      </c>
      <c r="F138" s="268" t="s">
        <v>138</v>
      </c>
      <c r="G138" s="266"/>
      <c r="H138" s="269">
        <v>1</v>
      </c>
      <c r="I138" s="270"/>
      <c r="J138" s="266"/>
      <c r="K138" s="266"/>
      <c r="L138" s="271"/>
      <c r="M138" s="272"/>
      <c r="N138" s="273"/>
      <c r="O138" s="273"/>
      <c r="P138" s="273"/>
      <c r="Q138" s="273"/>
      <c r="R138" s="273"/>
      <c r="S138" s="273"/>
      <c r="T138" s="274"/>
      <c r="AT138" s="275" t="s">
        <v>135</v>
      </c>
      <c r="AU138" s="275" t="s">
        <v>84</v>
      </c>
      <c r="AV138" s="14" t="s">
        <v>133</v>
      </c>
      <c r="AW138" s="14" t="s">
        <v>32</v>
      </c>
      <c r="AX138" s="14" t="s">
        <v>82</v>
      </c>
      <c r="AY138" s="275" t="s">
        <v>126</v>
      </c>
    </row>
    <row r="139" s="11" customFormat="1" ht="22.8" customHeight="1">
      <c r="B139" s="214"/>
      <c r="C139" s="215"/>
      <c r="D139" s="216" t="s">
        <v>75</v>
      </c>
      <c r="E139" s="228" t="s">
        <v>1054</v>
      </c>
      <c r="F139" s="228" t="s">
        <v>1055</v>
      </c>
      <c r="G139" s="215"/>
      <c r="H139" s="215"/>
      <c r="I139" s="218"/>
      <c r="J139" s="229">
        <f>BK139</f>
        <v>0</v>
      </c>
      <c r="K139" s="215"/>
      <c r="L139" s="220"/>
      <c r="M139" s="221"/>
      <c r="N139" s="222"/>
      <c r="O139" s="222"/>
      <c r="P139" s="223">
        <f>P140</f>
        <v>0</v>
      </c>
      <c r="Q139" s="222"/>
      <c r="R139" s="223">
        <f>R140</f>
        <v>0</v>
      </c>
      <c r="S139" s="222"/>
      <c r="T139" s="224">
        <f>T140</f>
        <v>0</v>
      </c>
      <c r="AR139" s="225" t="s">
        <v>155</v>
      </c>
      <c r="AT139" s="226" t="s">
        <v>75</v>
      </c>
      <c r="AU139" s="226" t="s">
        <v>82</v>
      </c>
      <c r="AY139" s="225" t="s">
        <v>126</v>
      </c>
      <c r="BK139" s="227">
        <f>BK140</f>
        <v>0</v>
      </c>
    </row>
    <row r="140" s="1" customFormat="1" ht="16.5" customHeight="1">
      <c r="B140" s="37"/>
      <c r="C140" s="230" t="s">
        <v>164</v>
      </c>
      <c r="D140" s="230" t="s">
        <v>128</v>
      </c>
      <c r="E140" s="231" t="s">
        <v>1056</v>
      </c>
      <c r="F140" s="232" t="s">
        <v>1057</v>
      </c>
      <c r="G140" s="233" t="s">
        <v>247</v>
      </c>
      <c r="H140" s="234">
        <v>3</v>
      </c>
      <c r="I140" s="235"/>
      <c r="J140" s="236">
        <f>ROUND(I140*H140,2)</f>
        <v>0</v>
      </c>
      <c r="K140" s="232" t="s">
        <v>132</v>
      </c>
      <c r="L140" s="42"/>
      <c r="M140" s="237" t="s">
        <v>1</v>
      </c>
      <c r="N140" s="238" t="s">
        <v>41</v>
      </c>
      <c r="O140" s="85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AR140" s="241" t="s">
        <v>1030</v>
      </c>
      <c r="AT140" s="241" t="s">
        <v>128</v>
      </c>
      <c r="AU140" s="241" t="s">
        <v>84</v>
      </c>
      <c r="AY140" s="16" t="s">
        <v>126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6" t="s">
        <v>82</v>
      </c>
      <c r="BK140" s="242">
        <f>ROUND(I140*H140,2)</f>
        <v>0</v>
      </c>
      <c r="BL140" s="16" t="s">
        <v>1030</v>
      </c>
      <c r="BM140" s="241" t="s">
        <v>1058</v>
      </c>
    </row>
    <row r="141" s="11" customFormat="1" ht="22.8" customHeight="1">
      <c r="B141" s="214"/>
      <c r="C141" s="215"/>
      <c r="D141" s="216" t="s">
        <v>75</v>
      </c>
      <c r="E141" s="228" t="s">
        <v>1059</v>
      </c>
      <c r="F141" s="228" t="s">
        <v>1060</v>
      </c>
      <c r="G141" s="215"/>
      <c r="H141" s="215"/>
      <c r="I141" s="218"/>
      <c r="J141" s="229">
        <f>BK141</f>
        <v>0</v>
      </c>
      <c r="K141" s="215"/>
      <c r="L141" s="220"/>
      <c r="M141" s="221"/>
      <c r="N141" s="222"/>
      <c r="O141" s="222"/>
      <c r="P141" s="223">
        <f>SUM(P142:P145)</f>
        <v>0</v>
      </c>
      <c r="Q141" s="222"/>
      <c r="R141" s="223">
        <f>SUM(R142:R145)</f>
        <v>0</v>
      </c>
      <c r="S141" s="222"/>
      <c r="T141" s="224">
        <f>SUM(T142:T145)</f>
        <v>0</v>
      </c>
      <c r="AR141" s="225" t="s">
        <v>155</v>
      </c>
      <c r="AT141" s="226" t="s">
        <v>75</v>
      </c>
      <c r="AU141" s="226" t="s">
        <v>82</v>
      </c>
      <c r="AY141" s="225" t="s">
        <v>126</v>
      </c>
      <c r="BK141" s="227">
        <f>SUM(BK142:BK145)</f>
        <v>0</v>
      </c>
    </row>
    <row r="142" s="1" customFormat="1" ht="16.5" customHeight="1">
      <c r="B142" s="37"/>
      <c r="C142" s="230" t="s">
        <v>168</v>
      </c>
      <c r="D142" s="230" t="s">
        <v>128</v>
      </c>
      <c r="E142" s="231" t="s">
        <v>1061</v>
      </c>
      <c r="F142" s="232" t="s">
        <v>1062</v>
      </c>
      <c r="G142" s="233" t="s">
        <v>1029</v>
      </c>
      <c r="H142" s="234">
        <v>1</v>
      </c>
      <c r="I142" s="235"/>
      <c r="J142" s="236">
        <f>ROUND(I142*H142,2)</f>
        <v>0</v>
      </c>
      <c r="K142" s="232" t="s">
        <v>132</v>
      </c>
      <c r="L142" s="42"/>
      <c r="M142" s="237" t="s">
        <v>1</v>
      </c>
      <c r="N142" s="238" t="s">
        <v>41</v>
      </c>
      <c r="O142" s="85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AR142" s="241" t="s">
        <v>1030</v>
      </c>
      <c r="AT142" s="241" t="s">
        <v>128</v>
      </c>
      <c r="AU142" s="241" t="s">
        <v>84</v>
      </c>
      <c r="AY142" s="16" t="s">
        <v>126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6" t="s">
        <v>82</v>
      </c>
      <c r="BK142" s="242">
        <f>ROUND(I142*H142,2)</f>
        <v>0</v>
      </c>
      <c r="BL142" s="16" t="s">
        <v>1030</v>
      </c>
      <c r="BM142" s="241" t="s">
        <v>1063</v>
      </c>
    </row>
    <row r="143" s="12" customFormat="1">
      <c r="B143" s="243"/>
      <c r="C143" s="244"/>
      <c r="D143" s="245" t="s">
        <v>135</v>
      </c>
      <c r="E143" s="246" t="s">
        <v>1</v>
      </c>
      <c r="F143" s="247" t="s">
        <v>1064</v>
      </c>
      <c r="G143" s="244"/>
      <c r="H143" s="246" t="s">
        <v>1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AT143" s="253" t="s">
        <v>135</v>
      </c>
      <c r="AU143" s="253" t="s">
        <v>84</v>
      </c>
      <c r="AV143" s="12" t="s">
        <v>82</v>
      </c>
      <c r="AW143" s="12" t="s">
        <v>32</v>
      </c>
      <c r="AX143" s="12" t="s">
        <v>76</v>
      </c>
      <c r="AY143" s="253" t="s">
        <v>126</v>
      </c>
    </row>
    <row r="144" s="13" customFormat="1">
      <c r="B144" s="254"/>
      <c r="C144" s="255"/>
      <c r="D144" s="245" t="s">
        <v>135</v>
      </c>
      <c r="E144" s="256" t="s">
        <v>1</v>
      </c>
      <c r="F144" s="257" t="s">
        <v>82</v>
      </c>
      <c r="G144" s="255"/>
      <c r="H144" s="258">
        <v>1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AT144" s="264" t="s">
        <v>135</v>
      </c>
      <c r="AU144" s="264" t="s">
        <v>84</v>
      </c>
      <c r="AV144" s="13" t="s">
        <v>84</v>
      </c>
      <c r="AW144" s="13" t="s">
        <v>32</v>
      </c>
      <c r="AX144" s="13" t="s">
        <v>76</v>
      </c>
      <c r="AY144" s="264" t="s">
        <v>126</v>
      </c>
    </row>
    <row r="145" s="14" customFormat="1">
      <c r="B145" s="265"/>
      <c r="C145" s="266"/>
      <c r="D145" s="245" t="s">
        <v>135</v>
      </c>
      <c r="E145" s="267" t="s">
        <v>1</v>
      </c>
      <c r="F145" s="268" t="s">
        <v>138</v>
      </c>
      <c r="G145" s="266"/>
      <c r="H145" s="269">
        <v>1</v>
      </c>
      <c r="I145" s="270"/>
      <c r="J145" s="266"/>
      <c r="K145" s="266"/>
      <c r="L145" s="271"/>
      <c r="M145" s="272"/>
      <c r="N145" s="273"/>
      <c r="O145" s="273"/>
      <c r="P145" s="273"/>
      <c r="Q145" s="273"/>
      <c r="R145" s="273"/>
      <c r="S145" s="273"/>
      <c r="T145" s="274"/>
      <c r="AT145" s="275" t="s">
        <v>135</v>
      </c>
      <c r="AU145" s="275" t="s">
        <v>84</v>
      </c>
      <c r="AV145" s="14" t="s">
        <v>133</v>
      </c>
      <c r="AW145" s="14" t="s">
        <v>32</v>
      </c>
      <c r="AX145" s="14" t="s">
        <v>82</v>
      </c>
      <c r="AY145" s="275" t="s">
        <v>126</v>
      </c>
    </row>
    <row r="146" s="11" customFormat="1" ht="22.8" customHeight="1">
      <c r="B146" s="214"/>
      <c r="C146" s="215"/>
      <c r="D146" s="216" t="s">
        <v>75</v>
      </c>
      <c r="E146" s="228" t="s">
        <v>1065</v>
      </c>
      <c r="F146" s="228" t="s">
        <v>1066</v>
      </c>
      <c r="G146" s="215"/>
      <c r="H146" s="215"/>
      <c r="I146" s="218"/>
      <c r="J146" s="229">
        <f>BK146</f>
        <v>0</v>
      </c>
      <c r="K146" s="215"/>
      <c r="L146" s="220"/>
      <c r="M146" s="221"/>
      <c r="N146" s="222"/>
      <c r="O146" s="222"/>
      <c r="P146" s="223">
        <f>P147</f>
        <v>0</v>
      </c>
      <c r="Q146" s="222"/>
      <c r="R146" s="223">
        <f>R147</f>
        <v>0</v>
      </c>
      <c r="S146" s="222"/>
      <c r="T146" s="224">
        <f>T147</f>
        <v>0</v>
      </c>
      <c r="AR146" s="225" t="s">
        <v>155</v>
      </c>
      <c r="AT146" s="226" t="s">
        <v>75</v>
      </c>
      <c r="AU146" s="226" t="s">
        <v>82</v>
      </c>
      <c r="AY146" s="225" t="s">
        <v>126</v>
      </c>
      <c r="BK146" s="227">
        <f>BK147</f>
        <v>0</v>
      </c>
    </row>
    <row r="147" s="1" customFormat="1" ht="16.5" customHeight="1">
      <c r="B147" s="37"/>
      <c r="C147" s="230" t="s">
        <v>173</v>
      </c>
      <c r="D147" s="230" t="s">
        <v>128</v>
      </c>
      <c r="E147" s="231" t="s">
        <v>1067</v>
      </c>
      <c r="F147" s="232" t="s">
        <v>1068</v>
      </c>
      <c r="G147" s="233" t="s">
        <v>1029</v>
      </c>
      <c r="H147" s="234">
        <v>1</v>
      </c>
      <c r="I147" s="235"/>
      <c r="J147" s="236">
        <f>ROUND(I147*H147,2)</f>
        <v>0</v>
      </c>
      <c r="K147" s="232" t="s">
        <v>132</v>
      </c>
      <c r="L147" s="42"/>
      <c r="M147" s="276" t="s">
        <v>1</v>
      </c>
      <c r="N147" s="277" t="s">
        <v>41</v>
      </c>
      <c r="O147" s="278"/>
      <c r="P147" s="279">
        <f>O147*H147</f>
        <v>0</v>
      </c>
      <c r="Q147" s="279">
        <v>0</v>
      </c>
      <c r="R147" s="279">
        <f>Q147*H147</f>
        <v>0</v>
      </c>
      <c r="S147" s="279">
        <v>0</v>
      </c>
      <c r="T147" s="280">
        <f>S147*H147</f>
        <v>0</v>
      </c>
      <c r="AR147" s="241" t="s">
        <v>1030</v>
      </c>
      <c r="AT147" s="241" t="s">
        <v>128</v>
      </c>
      <c r="AU147" s="241" t="s">
        <v>84</v>
      </c>
      <c r="AY147" s="16" t="s">
        <v>126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6" t="s">
        <v>82</v>
      </c>
      <c r="BK147" s="242">
        <f>ROUND(I147*H147,2)</f>
        <v>0</v>
      </c>
      <c r="BL147" s="16" t="s">
        <v>1030</v>
      </c>
      <c r="BM147" s="241" t="s">
        <v>1069</v>
      </c>
    </row>
    <row r="148" s="1" customFormat="1" ht="6.96" customHeight="1">
      <c r="B148" s="60"/>
      <c r="C148" s="61"/>
      <c r="D148" s="61"/>
      <c r="E148" s="61"/>
      <c r="F148" s="61"/>
      <c r="G148" s="61"/>
      <c r="H148" s="61"/>
      <c r="I148" s="181"/>
      <c r="J148" s="61"/>
      <c r="K148" s="61"/>
      <c r="L148" s="42"/>
    </row>
  </sheetData>
  <sheetProtection sheet="1" autoFilter="0" formatColumns="0" formatRows="0" objects="1" scenarios="1" spinCount="100000" saltValue="RFN0ZcyGo84gVGxme94xRZh2QDy23j899D3xZyZJx87OWTOdJpqpi2WpdJ1peJcZf9mnZu7z7nnI57SAukpWHA==" hashValue="2cL8VTRjnRexEF7fGtXwSpRhrOUD7iplQNPaqjxWadBZNIL7xUrnjcpZhG+1TXaZtgviJaGn7pb5FzF9vt9ENA==" algorithmName="SHA-512" password="CC35"/>
  <autoFilter ref="C121:K14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BOBINA2\Bobina</dc:creator>
  <cp:lastModifiedBy>BOBINA2\Bobina</cp:lastModifiedBy>
  <dcterms:created xsi:type="dcterms:W3CDTF">2019-10-10T10:25:20Z</dcterms:created>
  <dcterms:modified xsi:type="dcterms:W3CDTF">2019-10-10T10:25:23Z</dcterms:modified>
</cp:coreProperties>
</file>